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we de Vries\stack\Team Wybe\Team Wybe Wetterfyts11steden 2022\Draaiboek\"/>
    </mc:Choice>
  </mc:AlternateContent>
  <xr:revisionPtr revIDLastSave="0" documentId="13_ncr:1_{27A6476A-6150-45A2-B786-F2ACD66D7C7F}" xr6:coauthVersionLast="47" xr6:coauthVersionMax="47" xr10:uidLastSave="{00000000-0000-0000-0000-000000000000}"/>
  <bookViews>
    <workbookView xWindow="-120" yWindow="-120" windowWidth="38640" windowHeight="15720" tabRatio="767" xr2:uid="{5B8BE288-870F-491A-B81A-E7D68A29E133}"/>
  </bookViews>
  <sheets>
    <sheet name="Bruggen" sheetId="6" r:id="rId1"/>
    <sheet name="Live schema" sheetId="13" r:id="rId2"/>
  </sheets>
  <definedNames>
    <definedName name="_xlnm._FilterDatabase" localSheetId="0" hidden="1">Bruggen!$A$3:$F$197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3" l="1"/>
  <c r="J40" i="13"/>
  <c r="J41" i="13" s="1"/>
  <c r="J42" i="13" s="1"/>
  <c r="J43" i="13" s="1"/>
  <c r="J44" i="13" s="1"/>
  <c r="J45" i="13" s="1"/>
  <c r="J46" i="13" s="1"/>
  <c r="J47" i="13" s="1"/>
  <c r="J48" i="13" s="1"/>
  <c r="J49" i="13" s="1"/>
  <c r="J50" i="13" s="1"/>
  <c r="J51" i="13" s="1"/>
  <c r="J52" i="13" s="1"/>
  <c r="J53" i="13" s="1"/>
  <c r="J54" i="13" s="1"/>
  <c r="J55" i="13" s="1"/>
  <c r="J56" i="13" s="1"/>
  <c r="J57" i="13" s="1"/>
  <c r="J58" i="13" s="1"/>
  <c r="J59" i="13" s="1"/>
  <c r="J60" i="13" s="1"/>
  <c r="J61" i="13" s="1"/>
  <c r="L19" i="13"/>
  <c r="M19" i="13" s="1"/>
  <c r="K19" i="13" s="1"/>
  <c r="W19" i="13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W51" i="13" s="1"/>
  <c r="W52" i="13" s="1"/>
  <c r="W53" i="13" s="1"/>
  <c r="W54" i="13" s="1"/>
  <c r="W55" i="13" s="1"/>
  <c r="W56" i="13" s="1"/>
  <c r="W57" i="13" s="1"/>
  <c r="W58" i="13" s="1"/>
  <c r="W59" i="13" s="1"/>
  <c r="W60" i="13" s="1"/>
  <c r="W61" i="13" s="1"/>
  <c r="W65" i="13" s="1"/>
  <c r="W66" i="13" s="1"/>
  <c r="W67" i="13" s="1"/>
  <c r="W68" i="13" s="1"/>
  <c r="W69" i="13" s="1"/>
  <c r="W70" i="13" s="1"/>
  <c r="W71" i="13" s="1"/>
  <c r="W72" i="13" s="1"/>
  <c r="W73" i="13" s="1"/>
  <c r="W74" i="13" s="1"/>
  <c r="W75" i="13" s="1"/>
  <c r="W76" i="13" s="1"/>
  <c r="W77" i="13" s="1"/>
  <c r="W78" i="13" s="1"/>
  <c r="W79" i="13" s="1"/>
  <c r="W80" i="13" s="1"/>
  <c r="S81" i="13"/>
  <c r="S62" i="13"/>
  <c r="S35" i="13"/>
  <c r="Y19" i="13"/>
  <c r="Z19" i="13" s="1"/>
  <c r="X19" i="13" s="1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65" i="13"/>
  <c r="T66" i="13"/>
  <c r="T67" i="13"/>
  <c r="T68" i="13"/>
  <c r="T69" i="13"/>
  <c r="T70" i="13"/>
  <c r="T71" i="13"/>
  <c r="T72" i="13"/>
  <c r="T73" i="13"/>
  <c r="T74" i="13"/>
  <c r="T75" i="13"/>
  <c r="T38" i="13"/>
  <c r="T65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34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18" i="13"/>
  <c r="U18" i="13" s="1"/>
  <c r="U19" i="13" s="1"/>
  <c r="U20" i="13" s="1"/>
  <c r="T13" i="13"/>
  <c r="T12" i="13"/>
  <c r="T11" i="13"/>
  <c r="T10" i="13"/>
  <c r="T9" i="13"/>
  <c r="T8" i="13"/>
  <c r="T7" i="13"/>
  <c r="T6" i="13"/>
  <c r="T5" i="13"/>
  <c r="T4" i="13"/>
  <c r="V3" i="13"/>
  <c r="V4" i="13" s="1"/>
  <c r="V5" i="13" s="1"/>
  <c r="V6" i="13" s="1"/>
  <c r="V7" i="13" s="1"/>
  <c r="V8" i="13" s="1"/>
  <c r="V9" i="13" s="1"/>
  <c r="V10" i="13" s="1"/>
  <c r="V11" i="13" s="1"/>
  <c r="V12" i="13" s="1"/>
  <c r="V13" i="13" s="1"/>
  <c r="T3" i="13"/>
  <c r="W3" i="13" s="1"/>
  <c r="P4" i="13" s="1"/>
  <c r="V18" i="13"/>
  <c r="V19" i="13" s="1"/>
  <c r="V20" i="13" s="1"/>
  <c r="V21" i="13" s="1"/>
  <c r="V22" i="13" s="1"/>
  <c r="V23" i="13" s="1"/>
  <c r="V24" i="13" s="1"/>
  <c r="V25" i="13" s="1"/>
  <c r="V26" i="13" s="1"/>
  <c r="V27" i="13" s="1"/>
  <c r="V28" i="13" s="1"/>
  <c r="V29" i="13" s="1"/>
  <c r="V30" i="13" s="1"/>
  <c r="V31" i="13" s="1"/>
  <c r="V32" i="13" s="1"/>
  <c r="V33" i="13" s="1"/>
  <c r="V34" i="13" s="1"/>
  <c r="V38" i="13" s="1"/>
  <c r="V39" i="13" s="1"/>
  <c r="V40" i="13" s="1"/>
  <c r="V41" i="13" s="1"/>
  <c r="V42" i="13" s="1"/>
  <c r="V43" i="13" s="1"/>
  <c r="V44" i="13" s="1"/>
  <c r="V45" i="13" s="1"/>
  <c r="V46" i="13" s="1"/>
  <c r="V47" i="13" s="1"/>
  <c r="V48" i="13" s="1"/>
  <c r="V49" i="13" s="1"/>
  <c r="V50" i="13" s="1"/>
  <c r="V51" i="13" s="1"/>
  <c r="V52" i="13" s="1"/>
  <c r="V53" i="13" s="1"/>
  <c r="V54" i="13" s="1"/>
  <c r="V55" i="13" s="1"/>
  <c r="V56" i="13" s="1"/>
  <c r="V57" i="13" s="1"/>
  <c r="V58" i="13" s="1"/>
  <c r="V59" i="13" s="1"/>
  <c r="V60" i="13" s="1"/>
  <c r="V61" i="13" s="1"/>
  <c r="V65" i="13" s="1"/>
  <c r="V66" i="13" s="1"/>
  <c r="V67" i="13" s="1"/>
  <c r="V68" i="13" s="1"/>
  <c r="V69" i="13" s="1"/>
  <c r="V70" i="13" s="1"/>
  <c r="V71" i="13" s="1"/>
  <c r="V72" i="13" s="1"/>
  <c r="V73" i="13" s="1"/>
  <c r="V74" i="13" s="1"/>
  <c r="V75" i="13" s="1"/>
  <c r="S14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38" i="13"/>
  <c r="G20" i="13"/>
  <c r="F81" i="13"/>
  <c r="F62" i="13"/>
  <c r="F35" i="13"/>
  <c r="F82" i="13" s="1"/>
  <c r="G33" i="13"/>
  <c r="G34" i="13"/>
  <c r="G22" i="13"/>
  <c r="G23" i="13"/>
  <c r="G24" i="13"/>
  <c r="G25" i="13"/>
  <c r="G26" i="13"/>
  <c r="G27" i="13"/>
  <c r="G28" i="13"/>
  <c r="G29" i="13"/>
  <c r="G30" i="13"/>
  <c r="G31" i="13"/>
  <c r="G32" i="13"/>
  <c r="I18" i="13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G19" i="13"/>
  <c r="G21" i="13"/>
  <c r="G18" i="13"/>
  <c r="H18" i="13" s="1"/>
  <c r="G3" i="13"/>
  <c r="J3" i="13" s="1"/>
  <c r="G4" i="13"/>
  <c r="G5" i="13"/>
  <c r="G6" i="13"/>
  <c r="G7" i="13"/>
  <c r="G8" i="13"/>
  <c r="G9" i="13"/>
  <c r="G10" i="13"/>
  <c r="G11" i="13"/>
  <c r="G12" i="13"/>
  <c r="G13" i="13"/>
  <c r="S82" i="13" l="1"/>
  <c r="Y21" i="13"/>
  <c r="Z21" i="13" s="1"/>
  <c r="X21" i="13" s="1"/>
  <c r="U21" i="13"/>
  <c r="U22" i="13" s="1"/>
  <c r="W4" i="13"/>
  <c r="P5" i="13" s="1"/>
  <c r="W5" i="13" s="1"/>
  <c r="P6" i="13" s="1"/>
  <c r="W6" i="13" s="1"/>
  <c r="P7" i="13" s="1"/>
  <c r="W7" i="13" s="1"/>
  <c r="P8" i="13" s="1"/>
  <c r="W8" i="13" s="1"/>
  <c r="P9" i="13" s="1"/>
  <c r="W9" i="13" s="1"/>
  <c r="P10" i="13" s="1"/>
  <c r="W10" i="13" s="1"/>
  <c r="P11" i="13" s="1"/>
  <c r="W11" i="13" s="1"/>
  <c r="P12" i="13" s="1"/>
  <c r="W12" i="13" s="1"/>
  <c r="P13" i="13" s="1"/>
  <c r="W13" i="13" s="1"/>
  <c r="U14" i="13"/>
  <c r="U23" i="13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8" i="13" s="1"/>
  <c r="U39" i="13" s="1"/>
  <c r="U40" i="13" s="1"/>
  <c r="U41" i="13" s="1"/>
  <c r="U42" i="13" s="1"/>
  <c r="U43" i="13" s="1"/>
  <c r="U44" i="13" s="1"/>
  <c r="U45" i="13" s="1"/>
  <c r="U46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59" i="13" s="1"/>
  <c r="U60" i="13" s="1"/>
  <c r="U61" i="13" s="1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U75" i="13" s="1"/>
  <c r="U3" i="13"/>
  <c r="U4" i="13" s="1"/>
  <c r="U5" i="13" s="1"/>
  <c r="U6" i="13" s="1"/>
  <c r="U7" i="13" s="1"/>
  <c r="U8" i="13" s="1"/>
  <c r="U9" i="13" s="1"/>
  <c r="U10" i="13" s="1"/>
  <c r="U11" i="13" s="1"/>
  <c r="U12" i="13" s="1"/>
  <c r="U13" i="13" s="1"/>
  <c r="H14" i="13"/>
  <c r="L20" i="13"/>
  <c r="M20" i="13" s="1"/>
  <c r="K20" i="13" s="1"/>
  <c r="H19" i="13"/>
  <c r="Y20" i="13" l="1"/>
  <c r="Z20" i="13" s="1"/>
  <c r="X20" i="13" s="1"/>
  <c r="L33" i="13"/>
  <c r="M33" i="13" s="1"/>
  <c r="K33" i="13" s="1"/>
  <c r="H20" i="13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L24" i="13" l="1"/>
  <c r="M24" i="13" s="1"/>
  <c r="K24" i="13" s="1"/>
  <c r="L27" i="13"/>
  <c r="M27" i="13" s="1"/>
  <c r="K27" i="13" s="1"/>
  <c r="L23" i="13"/>
  <c r="M23" i="13" s="1"/>
  <c r="K23" i="13" s="1"/>
  <c r="L29" i="13"/>
  <c r="M29" i="13" s="1"/>
  <c r="K29" i="13" s="1"/>
  <c r="L26" i="13"/>
  <c r="M26" i="13" s="1"/>
  <c r="K26" i="13" s="1"/>
  <c r="L25" i="13"/>
  <c r="M25" i="13" s="1"/>
  <c r="K25" i="13" s="1"/>
  <c r="L28" i="13"/>
  <c r="M28" i="13" s="1"/>
  <c r="K28" i="13" s="1"/>
  <c r="L22" i="13"/>
  <c r="M22" i="13" s="1"/>
  <c r="K22" i="13" s="1"/>
  <c r="L21" i="13"/>
  <c r="M21" i="13" s="1"/>
  <c r="K21" i="13" s="1"/>
  <c r="L30" i="13"/>
  <c r="M30" i="13" s="1"/>
  <c r="K30" i="13" s="1"/>
  <c r="L32" i="13"/>
  <c r="M32" i="13" s="1"/>
  <c r="K32" i="13" s="1"/>
  <c r="L34" i="13"/>
  <c r="M34" i="13" s="1"/>
  <c r="K34" i="13" s="1"/>
  <c r="L31" i="13"/>
  <c r="M31" i="13" s="1"/>
  <c r="K31" i="13" s="1"/>
  <c r="F14" i="13"/>
  <c r="C4" i="13"/>
  <c r="J4" i="13" s="1"/>
  <c r="C5" i="13" s="1"/>
  <c r="J5" i="13" s="1"/>
  <c r="C6" i="13" s="1"/>
  <c r="J6" i="13" s="1"/>
  <c r="C7" i="13" s="1"/>
  <c r="J7" i="13" s="1"/>
  <c r="C8" i="13" s="1"/>
  <c r="J8" i="13" s="1"/>
  <c r="C9" i="13" s="1"/>
  <c r="J9" i="13" s="1"/>
  <c r="C10" i="13" s="1"/>
  <c r="J10" i="13" s="1"/>
  <c r="C11" i="13" s="1"/>
  <c r="J11" i="13" s="1"/>
  <c r="C12" i="13" s="1"/>
  <c r="J12" i="13" s="1"/>
  <c r="C13" i="13" s="1"/>
  <c r="J13" i="13" s="1"/>
  <c r="I3" i="13"/>
  <c r="I4" i="13" s="1"/>
  <c r="I5" i="13" s="1"/>
  <c r="I6" i="13" s="1"/>
  <c r="I7" i="13" s="1"/>
  <c r="I8" i="13" s="1"/>
  <c r="I9" i="13" s="1"/>
  <c r="I10" i="13" s="1"/>
  <c r="I11" i="13" s="1"/>
  <c r="I12" i="13" s="1"/>
  <c r="I13" i="13" s="1"/>
  <c r="Y22" i="13" l="1"/>
  <c r="Z22" i="13" s="1"/>
  <c r="X22" i="13" s="1"/>
  <c r="K35" i="13"/>
  <c r="J38" i="13"/>
  <c r="L38" i="13" s="1"/>
  <c r="M38" i="13" s="1"/>
  <c r="K38" i="13" s="1"/>
  <c r="H3" i="13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Y23" i="13" l="1"/>
  <c r="Z23" i="13" s="1"/>
  <c r="X23" i="13" s="1"/>
  <c r="Y24" i="13" l="1"/>
  <c r="Z24" i="13" s="1"/>
  <c r="X24" i="13" s="1"/>
  <c r="L39" i="13"/>
  <c r="M39" i="13" s="1"/>
  <c r="K39" i="13" s="1"/>
  <c r="L40" i="13"/>
  <c r="M40" i="13" s="1"/>
  <c r="K40" i="13" s="1"/>
  <c r="Y25" i="13" l="1"/>
  <c r="Z25" i="13" s="1"/>
  <c r="X25" i="13" s="1"/>
  <c r="L41" i="13"/>
  <c r="M41" i="13" s="1"/>
  <c r="K41" i="13" s="1"/>
  <c r="Y26" i="13" l="1"/>
  <c r="Z26" i="13" s="1"/>
  <c r="X26" i="13" s="1"/>
  <c r="L42" i="13"/>
  <c r="M42" i="13" s="1"/>
  <c r="K42" i="13" s="1"/>
  <c r="Y27" i="13" l="1"/>
  <c r="Z27" i="13" s="1"/>
  <c r="X27" i="13" s="1"/>
  <c r="L43" i="13"/>
  <c r="M43" i="13" s="1"/>
  <c r="K43" i="13" s="1"/>
  <c r="Y28" i="13" l="1"/>
  <c r="Z28" i="13" s="1"/>
  <c r="X28" i="13" s="1"/>
  <c r="L44" i="13"/>
  <c r="M44" i="13" s="1"/>
  <c r="K44" i="13" s="1"/>
  <c r="Y29" i="13" l="1"/>
  <c r="Z29" i="13" s="1"/>
  <c r="X29" i="13" s="1"/>
  <c r="L45" i="13"/>
  <c r="M45" i="13" s="1"/>
  <c r="K45" i="13" s="1"/>
  <c r="Y30" i="13" l="1"/>
  <c r="Z30" i="13" s="1"/>
  <c r="X30" i="13" s="1"/>
  <c r="L46" i="13"/>
  <c r="M46" i="13" s="1"/>
  <c r="K46" i="13" s="1"/>
  <c r="Y31" i="13" l="1"/>
  <c r="Z31" i="13" s="1"/>
  <c r="X31" i="13" s="1"/>
  <c r="L47" i="13"/>
  <c r="M47" i="13" s="1"/>
  <c r="K47" i="13" s="1"/>
  <c r="Y32" i="13" l="1"/>
  <c r="Z32" i="13" s="1"/>
  <c r="X32" i="13" s="1"/>
  <c r="L48" i="13"/>
  <c r="M48" i="13" s="1"/>
  <c r="K48" i="13" s="1"/>
  <c r="Y33" i="13" l="1"/>
  <c r="Z33" i="13" s="1"/>
  <c r="X33" i="13" s="1"/>
  <c r="L49" i="13"/>
  <c r="M49" i="13" s="1"/>
  <c r="K49" i="13" s="1"/>
  <c r="Y34" i="13" l="1"/>
  <c r="Z34" i="13" s="1"/>
  <c r="X34" i="13" s="1"/>
  <c r="X35" i="13" s="1"/>
  <c r="L50" i="13"/>
  <c r="M50" i="13" s="1"/>
  <c r="K50" i="13" s="1"/>
  <c r="Y38" i="13" l="1"/>
  <c r="Z38" i="13" s="1"/>
  <c r="X38" i="13" s="1"/>
  <c r="L51" i="13"/>
  <c r="M51" i="13" s="1"/>
  <c r="K51" i="13" s="1"/>
  <c r="Y39" i="13" l="1"/>
  <c r="Z39" i="13" s="1"/>
  <c r="X39" i="13" s="1"/>
  <c r="L52" i="13"/>
  <c r="M52" i="13" s="1"/>
  <c r="K52" i="13" s="1"/>
  <c r="Y40" i="13" l="1"/>
  <c r="Z40" i="13" s="1"/>
  <c r="X40" i="13" s="1"/>
  <c r="L53" i="13"/>
  <c r="M53" i="13" s="1"/>
  <c r="K53" i="13" s="1"/>
  <c r="Y41" i="13" l="1"/>
  <c r="Z41" i="13" s="1"/>
  <c r="X41" i="13" s="1"/>
  <c r="L54" i="13"/>
  <c r="M54" i="13" s="1"/>
  <c r="K54" i="13" s="1"/>
  <c r="Y42" i="13" l="1"/>
  <c r="Z42" i="13" s="1"/>
  <c r="X42" i="13" s="1"/>
  <c r="L55" i="13"/>
  <c r="M55" i="13" s="1"/>
  <c r="K55" i="13" s="1"/>
  <c r="Y43" i="13" l="1"/>
  <c r="Z43" i="13" s="1"/>
  <c r="X43" i="13" s="1"/>
  <c r="L56" i="13"/>
  <c r="M56" i="13" s="1"/>
  <c r="K56" i="13" s="1"/>
  <c r="Y44" i="13" l="1"/>
  <c r="Z44" i="13" s="1"/>
  <c r="X44" i="13" s="1"/>
  <c r="L57" i="13"/>
  <c r="M57" i="13" s="1"/>
  <c r="K57" i="13" s="1"/>
  <c r="Y45" i="13" l="1"/>
  <c r="Z45" i="13" s="1"/>
  <c r="X45" i="13" s="1"/>
  <c r="L58" i="13"/>
  <c r="M58" i="13" s="1"/>
  <c r="K58" i="13" s="1"/>
  <c r="Y46" i="13" l="1"/>
  <c r="Z46" i="13" s="1"/>
  <c r="X46" i="13" s="1"/>
  <c r="L59" i="13"/>
  <c r="M59" i="13" s="1"/>
  <c r="K59" i="13" s="1"/>
  <c r="Y47" i="13" l="1"/>
  <c r="Z47" i="13" s="1"/>
  <c r="X47" i="13" s="1"/>
  <c r="L60" i="13"/>
  <c r="M60" i="13" s="1"/>
  <c r="K60" i="13" s="1"/>
  <c r="Y48" i="13" l="1"/>
  <c r="Z48" i="13" s="1"/>
  <c r="X48" i="13" s="1"/>
  <c r="J65" i="13"/>
  <c r="L61" i="13"/>
  <c r="M61" i="13" s="1"/>
  <c r="K61" i="13" s="1"/>
  <c r="K62" i="13" s="1"/>
  <c r="Y49" i="13" l="1"/>
  <c r="Z49" i="13" s="1"/>
  <c r="X49" i="13" s="1"/>
  <c r="J66" i="13"/>
  <c r="L65" i="13"/>
  <c r="M65" i="13" s="1"/>
  <c r="K65" i="13" s="1"/>
  <c r="Y50" i="13" l="1"/>
  <c r="Z50" i="13" s="1"/>
  <c r="X50" i="13" s="1"/>
  <c r="J67" i="13"/>
  <c r="L66" i="13"/>
  <c r="M66" i="13" s="1"/>
  <c r="K66" i="13" s="1"/>
  <c r="Y51" i="13" l="1"/>
  <c r="Z51" i="13" s="1"/>
  <c r="X51" i="13" s="1"/>
  <c r="J68" i="13"/>
  <c r="L67" i="13"/>
  <c r="M67" i="13" s="1"/>
  <c r="K67" i="13" s="1"/>
  <c r="Y52" i="13" l="1"/>
  <c r="Z52" i="13" s="1"/>
  <c r="X52" i="13" s="1"/>
  <c r="J69" i="13"/>
  <c r="L68" i="13"/>
  <c r="M68" i="13" s="1"/>
  <c r="K68" i="13" s="1"/>
  <c r="Y53" i="13" l="1"/>
  <c r="Z53" i="13" s="1"/>
  <c r="X53" i="13" s="1"/>
  <c r="J70" i="13"/>
  <c r="L69" i="13"/>
  <c r="M69" i="13" s="1"/>
  <c r="K69" i="13" s="1"/>
  <c r="Y54" i="13" l="1"/>
  <c r="Z54" i="13" s="1"/>
  <c r="X54" i="13" s="1"/>
  <c r="J71" i="13"/>
  <c r="L70" i="13"/>
  <c r="M70" i="13" s="1"/>
  <c r="K70" i="13" s="1"/>
  <c r="Y55" i="13" l="1"/>
  <c r="Z55" i="13" s="1"/>
  <c r="X55" i="13" s="1"/>
  <c r="J72" i="13"/>
  <c r="L71" i="13"/>
  <c r="M71" i="13" s="1"/>
  <c r="K71" i="13" s="1"/>
  <c r="Y56" i="13" l="1"/>
  <c r="Z56" i="13" s="1"/>
  <c r="X56" i="13" s="1"/>
  <c r="J73" i="13"/>
  <c r="L72" i="13"/>
  <c r="M72" i="13" s="1"/>
  <c r="K72" i="13" s="1"/>
  <c r="Y57" i="13" l="1"/>
  <c r="Z57" i="13" s="1"/>
  <c r="X57" i="13" s="1"/>
  <c r="J74" i="13"/>
  <c r="L73" i="13"/>
  <c r="M73" i="13" s="1"/>
  <c r="K73" i="13" s="1"/>
  <c r="Y58" i="13" l="1"/>
  <c r="Z58" i="13" s="1"/>
  <c r="X58" i="13" s="1"/>
  <c r="J75" i="13"/>
  <c r="L74" i="13"/>
  <c r="M74" i="13" s="1"/>
  <c r="K74" i="13" s="1"/>
  <c r="Y59" i="13" l="1"/>
  <c r="Z59" i="13" s="1"/>
  <c r="X59" i="13" s="1"/>
  <c r="J76" i="13"/>
  <c r="L75" i="13"/>
  <c r="M75" i="13" s="1"/>
  <c r="K75" i="13" s="1"/>
  <c r="Y60" i="13" l="1"/>
  <c r="Z60" i="13" s="1"/>
  <c r="X60" i="13" s="1"/>
  <c r="J77" i="13"/>
  <c r="L76" i="13"/>
  <c r="M76" i="13" s="1"/>
  <c r="K76" i="13" s="1"/>
  <c r="Y61" i="13" l="1"/>
  <c r="Z61" i="13" s="1"/>
  <c r="X61" i="13" s="1"/>
  <c r="J78" i="13"/>
  <c r="L77" i="13"/>
  <c r="M77" i="13" s="1"/>
  <c r="K77" i="13" s="1"/>
  <c r="Y65" i="13" l="1"/>
  <c r="Z65" i="13" s="1"/>
  <c r="X65" i="13" s="1"/>
  <c r="X62" i="13"/>
  <c r="J79" i="13"/>
  <c r="L78" i="13"/>
  <c r="M78" i="13" s="1"/>
  <c r="K78" i="13" s="1"/>
  <c r="Y66" i="13" l="1"/>
  <c r="Z66" i="13" s="1"/>
  <c r="X66" i="13" s="1"/>
  <c r="J80" i="13"/>
  <c r="L80" i="13" s="1"/>
  <c r="M80" i="13" s="1"/>
  <c r="K80" i="13" s="1"/>
  <c r="L79" i="13"/>
  <c r="M79" i="13" s="1"/>
  <c r="K79" i="13" s="1"/>
  <c r="K81" i="13" l="1"/>
  <c r="Y67" i="13"/>
  <c r="Z67" i="13" s="1"/>
  <c r="X67" i="13" s="1"/>
  <c r="Y68" i="13" l="1"/>
  <c r="Z68" i="13" s="1"/>
  <c r="X68" i="13" s="1"/>
  <c r="Y69" i="13" l="1"/>
  <c r="Z69" i="13" s="1"/>
  <c r="X69" i="13" s="1"/>
  <c r="Y70" i="13" l="1"/>
  <c r="Z70" i="13" s="1"/>
  <c r="X70" i="13" s="1"/>
  <c r="Y71" i="13" l="1"/>
  <c r="Z71" i="13" s="1"/>
  <c r="X71" i="13" s="1"/>
  <c r="Y72" i="13" l="1"/>
  <c r="Z72" i="13" s="1"/>
  <c r="X72" i="13" s="1"/>
  <c r="Y73" i="13" l="1"/>
  <c r="Z73" i="13" s="1"/>
  <c r="X73" i="13" s="1"/>
  <c r="Y74" i="13" l="1"/>
  <c r="Z74" i="13" s="1"/>
  <c r="X74" i="13" s="1"/>
  <c r="Y75" i="13" l="1"/>
  <c r="Z75" i="13" s="1"/>
  <c r="X75" i="13" s="1"/>
  <c r="Y76" i="13" l="1"/>
  <c r="Z76" i="13" s="1"/>
  <c r="X76" i="13" s="1"/>
  <c r="Y77" i="13" l="1"/>
  <c r="Z77" i="13" s="1"/>
  <c r="X77" i="13" s="1"/>
  <c r="Y78" i="13" l="1"/>
  <c r="Z78" i="13" s="1"/>
  <c r="X78" i="13" s="1"/>
  <c r="Y79" i="13" l="1"/>
  <c r="Z79" i="13" s="1"/>
  <c r="X79" i="13" s="1"/>
  <c r="Y80" i="13"/>
  <c r="Z80" i="13" s="1"/>
  <c r="X80" i="13" s="1"/>
  <c r="X81" i="13" l="1"/>
</calcChain>
</file>

<file path=xl/sharedStrings.xml><?xml version="1.0" encoding="utf-8"?>
<sst xmlns="http://schemas.openxmlformats.org/spreadsheetml/2006/main" count="1004" uniqueCount="345">
  <si>
    <t>Dag</t>
  </si>
  <si>
    <t>Starttijd</t>
  </si>
  <si>
    <t>Start</t>
  </si>
  <si>
    <t>Bestemming</t>
  </si>
  <si>
    <t>Etappe (KM)</t>
  </si>
  <si>
    <t>Tijdsduur</t>
  </si>
  <si>
    <t>Tijd</t>
  </si>
  <si>
    <t>Afstand (KM)</t>
  </si>
  <si>
    <t>Eindtijd</t>
  </si>
  <si>
    <t>Vrijdag</t>
  </si>
  <si>
    <t>Bolsward</t>
  </si>
  <si>
    <t>Harlingen</t>
  </si>
  <si>
    <t>Franeker</t>
  </si>
  <si>
    <t>Dokkum</t>
  </si>
  <si>
    <t>Zaterdag</t>
  </si>
  <si>
    <t>Leeuwarden</t>
  </si>
  <si>
    <t>Sneek</t>
  </si>
  <si>
    <t>Ijlst</t>
  </si>
  <si>
    <t>Zondag</t>
  </si>
  <si>
    <t>Sloten</t>
  </si>
  <si>
    <t>Stavoren</t>
  </si>
  <si>
    <t>Hindeloopen</t>
  </si>
  <si>
    <t>Workum</t>
  </si>
  <si>
    <t>Totaal</t>
  </si>
  <si>
    <t xml:space="preserve">4 km/uur </t>
  </si>
  <si>
    <t>Brug</t>
  </si>
  <si>
    <t>Plaats</t>
  </si>
  <si>
    <t>Breedte</t>
  </si>
  <si>
    <t>Hoogte</t>
  </si>
  <si>
    <t>Open</t>
  </si>
  <si>
    <t>Blauwpoortsbrug</t>
  </si>
  <si>
    <t>09:00- 20:00</t>
  </si>
  <si>
    <t>Knetemansbrug</t>
  </si>
  <si>
    <t>09:00-19:00</t>
  </si>
  <si>
    <t>Boalsterhimbrege</t>
  </si>
  <si>
    <t>Vast</t>
  </si>
  <si>
    <t>Witmarsumervaartbrug</t>
  </si>
  <si>
    <t>Polderbrug</t>
  </si>
  <si>
    <t>09:00-20:00</t>
  </si>
  <si>
    <t>Klaverbrug</t>
  </si>
  <si>
    <t>Landbouwbrug</t>
  </si>
  <si>
    <t>Skettens</t>
  </si>
  <si>
    <t>Landbouwbrug Bittenserpaed</t>
  </si>
  <si>
    <t>Wegbrug Filenserwei</t>
  </si>
  <si>
    <t>Landbouwbrug Molenweg</t>
  </si>
  <si>
    <t>Witmarsum</t>
  </si>
  <si>
    <t>Duikerbrug</t>
  </si>
  <si>
    <t>Brug Bakkersteeg</t>
  </si>
  <si>
    <t>Fabrieksbrege</t>
  </si>
  <si>
    <t>Brug arumerweg</t>
  </si>
  <si>
    <t>Skuttelbank</t>
  </si>
  <si>
    <t>Pingjum</t>
  </si>
  <si>
    <t>Brug Molenrak</t>
  </si>
  <si>
    <t>Arum</t>
  </si>
  <si>
    <t>Brakke Pijp</t>
  </si>
  <si>
    <t>Kimswerd</t>
  </si>
  <si>
    <t>Brug Harlingerweg</t>
  </si>
  <si>
    <t>Voetgangsbrug streekduivengracht</t>
  </si>
  <si>
    <t>Kimswerderfietsbrug</t>
  </si>
  <si>
    <t>Kimswerderbrug</t>
  </si>
  <si>
    <t>Brug in de N31</t>
  </si>
  <si>
    <t>Van Hulstbrug</t>
  </si>
  <si>
    <t>open 09:00-19:00</t>
  </si>
  <si>
    <t>Balklandbrug</t>
  </si>
  <si>
    <t>Harlingenspoorbrug</t>
  </si>
  <si>
    <t>Trambrug</t>
  </si>
  <si>
    <t>open 09:00 - 19:00</t>
  </si>
  <si>
    <t>Kerkpoortsbrug</t>
  </si>
  <si>
    <t>Oosterbrug</t>
  </si>
  <si>
    <t>Koningsbrug</t>
  </si>
  <si>
    <t>vast</t>
  </si>
  <si>
    <t>Kiesterzijl</t>
  </si>
  <si>
    <t>Frisiabrug</t>
  </si>
  <si>
    <t>Vliesterbrug</t>
  </si>
  <si>
    <t xml:space="preserve">Waterpoortbrug </t>
  </si>
  <si>
    <t>Westerbolwerk</t>
  </si>
  <si>
    <t>Noorderpoortbrug</t>
  </si>
  <si>
    <t>elfstedenbruggetje</t>
  </si>
  <si>
    <t>Franekerfietsbrug</t>
  </si>
  <si>
    <t>Brug in de rondweg Franeker</t>
  </si>
  <si>
    <t>Franekerbrug A31</t>
  </si>
  <si>
    <t>Dongjumertille</t>
  </si>
  <si>
    <t>Dongjum</t>
  </si>
  <si>
    <t>Brug in de Mietweg</t>
  </si>
  <si>
    <t>Brug westerlijk van Ried</t>
  </si>
  <si>
    <t>Ried</t>
  </si>
  <si>
    <t>Brug in de Gernierswei</t>
  </si>
  <si>
    <t>Berlikum</t>
  </si>
  <si>
    <t>Brug Hegedyk</t>
  </si>
  <si>
    <t>Wier</t>
  </si>
  <si>
    <t>Sluis Wiersterzijl</t>
  </si>
  <si>
    <t>-</t>
  </si>
  <si>
    <t xml:space="preserve">Brug Koudeweg </t>
  </si>
  <si>
    <t>Sint Jacobiparochie</t>
  </si>
  <si>
    <t>Sint Annaparochie</t>
  </si>
  <si>
    <t>Landbouwbrug de Vogel</t>
  </si>
  <si>
    <t>Brug in de langhuisterweg</t>
  </si>
  <si>
    <t>Brug in de Hamerenweg</t>
  </si>
  <si>
    <t>Vrouwenparochie</t>
  </si>
  <si>
    <t>Brug ter hoogte van Sudhoekstermiddelweg</t>
  </si>
  <si>
    <t>Brug ter hoogte van Sudhoekstermiddelweg 13</t>
  </si>
  <si>
    <t>Brug in de middelweg</t>
  </si>
  <si>
    <t>Vrouwbuurtstermolen</t>
  </si>
  <si>
    <t>Brug in de Vrouwbuurterstermolen</t>
  </si>
  <si>
    <t>Fietsbrug over de oude Rijd</t>
  </si>
  <si>
    <t>Fietsbrug over de Lijdstervaart</t>
  </si>
  <si>
    <t>Alde Leije</t>
  </si>
  <si>
    <t>Anita Andriessen Sluis</t>
  </si>
  <si>
    <t>Brug in de Oude Leije</t>
  </si>
  <si>
    <t>Brug langedijk</t>
  </si>
  <si>
    <t>Hegehereweibrege</t>
  </si>
  <si>
    <t>Stiens</t>
  </si>
  <si>
    <t>Voormalige spoorbrug Dokkum -Stiens</t>
  </si>
  <si>
    <t>Liezebrug</t>
  </si>
  <si>
    <t>Liezebrug  Oostzijde</t>
  </si>
  <si>
    <t>Poelhuzen</t>
  </si>
  <si>
    <t>Brug in de Rypland Route</t>
  </si>
  <si>
    <t>Batlehiem</t>
  </si>
  <si>
    <t>Steenhuisbrug</t>
  </si>
  <si>
    <t>Birdaard</t>
  </si>
  <si>
    <t>Open 09:00 - 20:00</t>
  </si>
  <si>
    <t>Steenendamsterbrug</t>
  </si>
  <si>
    <t>Hogebrug/klaarkamsterbrug</t>
  </si>
  <si>
    <t>Sybrandehus</t>
  </si>
  <si>
    <t>Eebrug</t>
  </si>
  <si>
    <t>Naast Eebrug is hogere brug, maar vraag is of deze breed genoeg is</t>
  </si>
  <si>
    <t>Altenabrege</t>
  </si>
  <si>
    <t>Westerbolwerkbrug</t>
  </si>
  <si>
    <t>Hoogstraatbrug</t>
  </si>
  <si>
    <t>Wegbrug Bourboomweg</t>
  </si>
  <si>
    <t>Voetgangsbrug Aldemietwei</t>
  </si>
  <si>
    <t>Aldtsjerk</t>
  </si>
  <si>
    <t>Wegbrug N361 Marwei</t>
  </si>
  <si>
    <t>Brug in de veldweg</t>
  </si>
  <si>
    <t>Oudkerkbrug</t>
  </si>
  <si>
    <t>Sake Woudstrabrug</t>
  </si>
  <si>
    <t>Moarkspole</t>
  </si>
  <si>
    <t>Oentsjerk</t>
  </si>
  <si>
    <t>Canterlandsebrug</t>
  </si>
  <si>
    <t>Giettsjerk</t>
  </si>
  <si>
    <t>Boksumerdam</t>
  </si>
  <si>
    <t>Middelsebrege</t>
  </si>
  <si>
    <t>Wirdum</t>
  </si>
  <si>
    <t>Weidumerhout</t>
  </si>
  <si>
    <t>Weidum</t>
  </si>
  <si>
    <t>Weidumerbrug</t>
  </si>
  <si>
    <t>Fietsbrug de Swetse</t>
  </si>
  <si>
    <t>Reduzum</t>
  </si>
  <si>
    <t>Dillesyl</t>
  </si>
  <si>
    <t>Easterwierum</t>
  </si>
  <si>
    <t>Lange Lansbrege</t>
  </si>
  <si>
    <t>Indyk</t>
  </si>
  <si>
    <t xml:space="preserve">Landbouwbrug </t>
  </si>
  <si>
    <t>Dearsum</t>
  </si>
  <si>
    <t xml:space="preserve">Fietsbrug </t>
  </si>
  <si>
    <t>De Hegesyl</t>
  </si>
  <si>
    <t>Scharnegoutum</t>
  </si>
  <si>
    <t>Fietsbrug Noardwei</t>
  </si>
  <si>
    <t>De Nije Griendyksterbrege</t>
  </si>
  <si>
    <t>Voetgangersbrug Ijsbaan</t>
  </si>
  <si>
    <t>Molenbrug</t>
  </si>
  <si>
    <t xml:space="preserve">Noorderpoortbrug </t>
  </si>
  <si>
    <t>Koningsbrug Martiniplein</t>
  </si>
  <si>
    <t>De Zijlbrug</t>
  </si>
  <si>
    <t>Open 09:00 - 19:00</t>
  </si>
  <si>
    <t>Hellingbrege</t>
  </si>
  <si>
    <t>Woudsend</t>
  </si>
  <si>
    <t>Nieuwe langebrug</t>
  </si>
  <si>
    <t>Brug Molen de Kaai</t>
  </si>
  <si>
    <t>Brouwersteegbrug</t>
  </si>
  <si>
    <t>Plattebrug</t>
  </si>
  <si>
    <t>Haverkampbrug</t>
  </si>
  <si>
    <t>Brug rondweg Sloten</t>
  </si>
  <si>
    <t>Raadhusbrug</t>
  </si>
  <si>
    <t>Balk</t>
  </si>
  <si>
    <t>Ossenbrege</t>
  </si>
  <si>
    <t>Open 09:00 - 17:00</t>
  </si>
  <si>
    <t>Teernstrabrug</t>
  </si>
  <si>
    <t>Suderseeweibrege</t>
  </si>
  <si>
    <t>Starnumanbrug</t>
  </si>
  <si>
    <t>Ruigahuizen</t>
  </si>
  <si>
    <t>Kippenburgbrug</t>
  </si>
  <si>
    <t>Nijemirdum</t>
  </si>
  <si>
    <t>Sminkeweibrege</t>
  </si>
  <si>
    <t>Voetgangersbrug Oudemirdum</t>
  </si>
  <si>
    <t>Oudemirdum</t>
  </si>
  <si>
    <t>Skalbrege</t>
  </si>
  <si>
    <t>Zesde Brug</t>
  </si>
  <si>
    <t>Wiete Brege</t>
  </si>
  <si>
    <t>Spokershoekbrug</t>
  </si>
  <si>
    <t>Woudbrug</t>
  </si>
  <si>
    <t>Kolderwolde</t>
  </si>
  <si>
    <t>Warnserbrug</t>
  </si>
  <si>
    <t>Warns</t>
  </si>
  <si>
    <t>Koebrug</t>
  </si>
  <si>
    <t>Voetgangersbrug plan middenmeer</t>
  </si>
  <si>
    <t xml:space="preserve">Open 08:00 - 17:00 </t>
  </si>
  <si>
    <t>Brug in stationsweg</t>
  </si>
  <si>
    <t>Fietsbrug langs stationsweg</t>
  </si>
  <si>
    <t>Wegbrug Jurisdictie</t>
  </si>
  <si>
    <t>Brug in de Koayweg</t>
  </si>
  <si>
    <t>Landbouwbrug Koayweg</t>
  </si>
  <si>
    <t>Fietsbrug Noorderweg</t>
  </si>
  <si>
    <t>Fietsbrug Polderdraaijer</t>
  </si>
  <si>
    <t>It Seleantje</t>
  </si>
  <si>
    <t>Molkwerum</t>
  </si>
  <si>
    <t>Fietsbrug it Seleantje</t>
  </si>
  <si>
    <t>Landbouwbrug Grimspole</t>
  </si>
  <si>
    <t>Fietsbrug Eesterich</t>
  </si>
  <si>
    <t>Spoorbrug de Flait</t>
  </si>
  <si>
    <t>Brug stationswei 42</t>
  </si>
  <si>
    <t>Spoorbrug stavoren - leeuwarden</t>
  </si>
  <si>
    <t xml:space="preserve">Rondwegbrug </t>
  </si>
  <si>
    <t>Indykbrug</t>
  </si>
  <si>
    <t>Skulebrege</t>
  </si>
  <si>
    <t>Weashusbrege</t>
  </si>
  <si>
    <t>Brug ter hoogte van Tuinbouwland</t>
  </si>
  <si>
    <t>Brug in de Madenlaan</t>
  </si>
  <si>
    <t>Spoorbrug Grote Wiske</t>
  </si>
  <si>
    <t>Brug thv Grote Wiske 5</t>
  </si>
  <si>
    <t>Brug thv Groote Wiske 3</t>
  </si>
  <si>
    <t>Noorderkeersluis</t>
  </si>
  <si>
    <t>Slapersdijkbrug N359</t>
  </si>
  <si>
    <t>Brug in de Wiskeleane</t>
  </si>
  <si>
    <t>Dijkshorne</t>
  </si>
  <si>
    <t>Brug thv Aldedyk</t>
  </si>
  <si>
    <t>Kolmeersbrug</t>
  </si>
  <si>
    <t>Spoorbrug Polder Folkersma</t>
  </si>
  <si>
    <t>Burebrege</t>
  </si>
  <si>
    <t xml:space="preserve">Kettingbrug </t>
  </si>
  <si>
    <t>Beginebrug</t>
  </si>
  <si>
    <t>Noorderbrug</t>
  </si>
  <si>
    <t>Nijhuizumerbrug</t>
  </si>
  <si>
    <t>Nijhuizum</t>
  </si>
  <si>
    <t>Tot 31 mei. Daarna 20:00</t>
  </si>
  <si>
    <t>Parregaasterbrug</t>
  </si>
  <si>
    <t>Parrega</t>
  </si>
  <si>
    <t>Tjerkwerd</t>
  </si>
  <si>
    <t>Eemswouderbrug</t>
  </si>
  <si>
    <t>Eemswoude</t>
  </si>
  <si>
    <t>Kruiswaterbrug</t>
  </si>
  <si>
    <t>Opmerking</t>
  </si>
  <si>
    <t>Landbouwbrug Arum</t>
  </si>
  <si>
    <t>Volgboot via noordergracht (weer verzamelen)</t>
  </si>
  <si>
    <t>Leeuwarderbrug</t>
  </si>
  <si>
    <t>Ald tolhus</t>
  </si>
  <si>
    <t>Leeuwarderbrug lekkumerweg</t>
  </si>
  <si>
    <t>Bonkebrege</t>
  </si>
  <si>
    <t>Open 09:00 - 19:00 (12-13 pauze; 16:15-17:15 pauze)</t>
  </si>
  <si>
    <t>Verlaatsbrug</t>
  </si>
  <si>
    <t>Hermesbrug</t>
  </si>
  <si>
    <t>Vrouwenpoortsbrug</t>
  </si>
  <si>
    <t>Slauerhoffbrug</t>
  </si>
  <si>
    <t>Van harinxmabrug</t>
  </si>
  <si>
    <t>09.00-19.00</t>
  </si>
  <si>
    <t>Osingahuizen</t>
  </si>
  <si>
    <t>De Skou</t>
  </si>
  <si>
    <t>Volgboot wachten</t>
  </si>
  <si>
    <t>Omvaren, sloep regelen!</t>
  </si>
  <si>
    <t>Grote Wiske</t>
  </si>
  <si>
    <t>IJlst</t>
  </si>
  <si>
    <t>Volgboot via Van Harinxmakanaal</t>
  </si>
  <si>
    <t>Fietsbrug (Welkoop)</t>
  </si>
  <si>
    <t>Volgboot via stationsweg linksaf oostergracht. Dijkstra - Zuiderkade brug</t>
  </si>
  <si>
    <t>Wegbrug 383</t>
  </si>
  <si>
    <t>Harinxmakanaalspoor brug</t>
  </si>
  <si>
    <t>Brug in N31 (De Heak)</t>
  </si>
  <si>
    <t>De laatste Stuiver (Zwettebrug??)</t>
  </si>
  <si>
    <t>Koninginnebrug</t>
  </si>
  <si>
    <t>Wonderbrug (loopbrug)</t>
  </si>
  <si>
    <t>Rijs</t>
  </si>
  <si>
    <t>Open 09:00-20:00 vanaf 1 juni</t>
  </si>
  <si>
    <t>Volgboot hier weer terug</t>
  </si>
  <si>
    <t>Volgboot omvaren, sloep regelen!</t>
  </si>
  <si>
    <t>Meanskerbrege (voetbalveld)</t>
  </si>
  <si>
    <t>Kleine Wiske</t>
  </si>
  <si>
    <t>Volgboot via Ijsselmeer</t>
  </si>
  <si>
    <t>Brug aldedyk 13 (Dijkvaart)</t>
  </si>
  <si>
    <t>Burevaartbrug (N359)</t>
  </si>
  <si>
    <t>Volgboot weer aanwezig</t>
  </si>
  <si>
    <t>Sudergoabrege (N359)</t>
  </si>
  <si>
    <t>Tjerkwerderbrug (waltaweg)</t>
  </si>
  <si>
    <t>Volgboot naar Bargefenne (Garage v.d. Werf)</t>
  </si>
  <si>
    <t>Brug Turfkade</t>
  </si>
  <si>
    <t>Brug Hoogstraat</t>
  </si>
  <si>
    <t>Brug Marktplaats</t>
  </si>
  <si>
    <t>Schettens</t>
  </si>
  <si>
    <t>Harlingen (N31)</t>
  </si>
  <si>
    <t>Berltsum</t>
  </si>
  <si>
    <t>Sint-Annaparochie</t>
  </si>
  <si>
    <t>Vrouwbuurtsermolen</t>
  </si>
  <si>
    <t>Feinsum</t>
  </si>
  <si>
    <t>Feinsumer Feart</t>
  </si>
  <si>
    <t>Bartlehiem</t>
  </si>
  <si>
    <t>Burdaard</t>
  </si>
  <si>
    <t>Sibrandahûs</t>
  </si>
  <si>
    <t>Dokkumer EE</t>
  </si>
  <si>
    <t>11stedenmonument (tegeltjesbrug)</t>
  </si>
  <si>
    <t>Leeuwarden - Bonkefeart</t>
  </si>
  <si>
    <t>Leeuwarden - Prinsentuin</t>
  </si>
  <si>
    <t>Leeuwarden - Harinxmakanaalspoorbrug)</t>
  </si>
  <si>
    <t>Leeuwarden - N31 (De Heak)</t>
  </si>
  <si>
    <t>Mantgum</t>
  </si>
  <si>
    <t>Easterwierrum</t>
  </si>
  <si>
    <t>Sneek - Centrum</t>
  </si>
  <si>
    <t>Osingahuizen - Wide Wimerts</t>
  </si>
  <si>
    <t>Smallebrugge - Nauwe Wimerts</t>
  </si>
  <si>
    <t>Slotermeer</t>
  </si>
  <si>
    <t>Kippenburgh</t>
  </si>
  <si>
    <t>N359</t>
  </si>
  <si>
    <t>Koudum - Galamadammen</t>
  </si>
  <si>
    <t>Dijkvaart (Stavoren - Molkwerum)</t>
  </si>
  <si>
    <t>Yndijk (Koudum - Hindeloopen)</t>
  </si>
  <si>
    <t>Dijkvaart (spoorbrug Workum)</t>
  </si>
  <si>
    <t>Trekvaart ri. Parrega</t>
  </si>
  <si>
    <t>Trekvaart ri. Tjerkwerd</t>
  </si>
  <si>
    <t xml:space="preserve">3,5 km/uur </t>
  </si>
  <si>
    <t>Realisatie</t>
  </si>
  <si>
    <t>Planning</t>
  </si>
  <si>
    <t>Snelheid</t>
  </si>
  <si>
    <t>open 09:20 - 19:00 (treinbrug, afhankelijk van trein). Bediening via Pro-rail.</t>
  </si>
  <si>
    <t>MvdW</t>
  </si>
  <si>
    <t>Startschot</t>
  </si>
  <si>
    <t>Finish - cheque</t>
  </si>
  <si>
    <t>Coaching aan boord</t>
  </si>
  <si>
    <t>Stempelen</t>
  </si>
  <si>
    <t>Oppenhuizerbrug (Cafe de Kroon)</t>
  </si>
  <si>
    <t>Lemmerbrug (Waterpoort)</t>
  </si>
  <si>
    <t>https://www.arcgis.com/home/webmap/viewer.html?webmap=1170b39f42214c74a767142be111d0bb&amp;extent=4.7677,52.8893,6.4997,53.4366</t>
  </si>
  <si>
    <t>VRIJDAG 3 JUNI</t>
  </si>
  <si>
    <t>ZATERDAG 4 JUNI</t>
  </si>
  <si>
    <t>ZONDAG 5 JUNI</t>
  </si>
  <si>
    <t>Harlingen (Kimswerderweg)</t>
  </si>
  <si>
    <t>Harlingen (Sluis)</t>
  </si>
  <si>
    <t>Van Harinxma kanaal</t>
  </si>
  <si>
    <t>Alde-Leie (Sluis)</t>
  </si>
  <si>
    <t>Wier (Sluis)</t>
  </si>
  <si>
    <t>De Moark (feart)</t>
  </si>
  <si>
    <t>Loenga</t>
  </si>
  <si>
    <t>Koudum (afslag Yndyk)</t>
  </si>
  <si>
    <t>Dijksvaart</t>
  </si>
  <si>
    <t>Planning 3,5 km per uur</t>
  </si>
  <si>
    <t>Planning 4,0 km per uur</t>
  </si>
  <si>
    <t>08:00-22:00</t>
  </si>
  <si>
    <t>Brugwachter regelen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</si>
</sst>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h:mm;@"/>
    <numFmt numFmtId="165" formatCode="_ * #,##0.0_ ;_ * \-#,##0.0_ ;_ * &quot;-&quot;??_ ;_ @_ "/>
    <numFmt numFmtId="167" formatCode="0.0"/>
    <numFmt numFmtId="168" formatCode="_ * #,##0.000_ ;_ * \-#,##0.000_ ;_ * &quot;-&quot;??_ ;_ @_ "/>
    <numFmt numFmtId="169" formatCode="_ * #,##0.0_ ;_ * \-#,##0.0_ ;_ * &quot;-&quot;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2" xfId="0" applyBorder="1"/>
    <xf numFmtId="164" fontId="0" fillId="3" borderId="0" xfId="0" applyNumberFormat="1" applyFill="1" applyBorder="1" applyAlignment="1">
      <alignment horizontal="left"/>
    </xf>
    <xf numFmtId="0" fontId="0" fillId="0" borderId="0" xfId="0" applyBorder="1"/>
    <xf numFmtId="165" fontId="0" fillId="0" borderId="0" xfId="1" applyNumberFormat="1" applyFont="1" applyBorder="1"/>
    <xf numFmtId="164" fontId="0" fillId="0" borderId="0" xfId="0" applyNumberForma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/>
    <xf numFmtId="0" fontId="4" fillId="0" borderId="0" xfId="0" applyFont="1" applyFill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/>
    <xf numFmtId="0" fontId="7" fillId="0" borderId="0" xfId="2"/>
    <xf numFmtId="0" fontId="0" fillId="0" borderId="0" xfId="0" applyFont="1" applyFill="1"/>
    <xf numFmtId="164" fontId="0" fillId="0" borderId="0" xfId="0" applyNumberForma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164" fontId="0" fillId="2" borderId="0" xfId="0" applyNumberFormat="1" applyFill="1" applyBorder="1" applyAlignment="1" applyProtection="1">
      <alignment horizontal="right"/>
      <protection locked="0"/>
    </xf>
    <xf numFmtId="0" fontId="3" fillId="2" borderId="8" xfId="0" applyFont="1" applyFill="1" applyBorder="1" applyProtection="1">
      <protection locked="0"/>
    </xf>
    <xf numFmtId="0" fontId="3" fillId="0" borderId="9" xfId="0" applyFont="1" applyBorder="1"/>
    <xf numFmtId="0" fontId="0" fillId="0" borderId="9" xfId="0" applyBorder="1"/>
    <xf numFmtId="0" fontId="0" fillId="0" borderId="10" xfId="0" applyBorder="1"/>
    <xf numFmtId="165" fontId="0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0" fillId="8" borderId="0" xfId="0" applyFill="1"/>
    <xf numFmtId="0" fontId="0" fillId="8" borderId="2" xfId="0" applyFill="1" applyBorder="1"/>
    <xf numFmtId="0" fontId="0" fillId="8" borderId="1" xfId="0" applyFill="1" applyBorder="1"/>
    <xf numFmtId="0" fontId="0" fillId="8" borderId="9" xfId="0" applyFill="1" applyBorder="1"/>
    <xf numFmtId="164" fontId="0" fillId="8" borderId="0" xfId="0" applyNumberFormat="1" applyFill="1" applyBorder="1" applyAlignment="1">
      <alignment horizontal="left"/>
    </xf>
    <xf numFmtId="0" fontId="0" fillId="8" borderId="0" xfId="0" applyFill="1" applyBorder="1"/>
    <xf numFmtId="165" fontId="0" fillId="8" borderId="0" xfId="1" applyNumberFormat="1" applyFont="1" applyFill="1" applyBorder="1" applyAlignment="1">
      <alignment horizontal="right"/>
    </xf>
    <xf numFmtId="164" fontId="0" fillId="8" borderId="0" xfId="0" applyNumberFormat="1" applyFill="1" applyBorder="1" applyAlignment="1">
      <alignment horizontal="right"/>
    </xf>
    <xf numFmtId="165" fontId="0" fillId="8" borderId="0" xfId="1" applyNumberFormat="1" applyFont="1" applyFill="1" applyBorder="1"/>
    <xf numFmtId="164" fontId="0" fillId="8" borderId="1" xfId="0" applyNumberFormat="1" applyFill="1" applyBorder="1" applyAlignment="1">
      <alignment horizontal="left"/>
    </xf>
    <xf numFmtId="165" fontId="0" fillId="8" borderId="1" xfId="1" applyNumberFormat="1" applyFont="1" applyFill="1" applyBorder="1" applyAlignment="1">
      <alignment horizontal="right"/>
    </xf>
    <xf numFmtId="164" fontId="0" fillId="8" borderId="1" xfId="0" applyNumberForma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164" fontId="5" fillId="5" borderId="6" xfId="0" applyNumberFormat="1" applyFont="1" applyFill="1" applyBorder="1" applyAlignment="1">
      <alignment horizontal="left"/>
    </xf>
    <xf numFmtId="164" fontId="5" fillId="5" borderId="7" xfId="0" applyNumberFormat="1" applyFont="1" applyFill="1" applyBorder="1" applyAlignment="1">
      <alignment horizontal="left"/>
    </xf>
    <xf numFmtId="164" fontId="5" fillId="6" borderId="5" xfId="0" applyNumberFormat="1" applyFont="1" applyFill="1" applyBorder="1" applyAlignment="1">
      <alignment horizontal="left"/>
    </xf>
    <xf numFmtId="164" fontId="5" fillId="6" borderId="6" xfId="0" applyNumberFormat="1" applyFont="1" applyFill="1" applyBorder="1" applyAlignment="1">
      <alignment horizontal="left"/>
    </xf>
    <xf numFmtId="164" fontId="5" fillId="6" borderId="7" xfId="0" applyNumberFormat="1" applyFont="1" applyFill="1" applyBorder="1" applyAlignment="1">
      <alignment horizontal="left"/>
    </xf>
    <xf numFmtId="164" fontId="5" fillId="7" borderId="5" xfId="0" applyNumberFormat="1" applyFont="1" applyFill="1" applyBorder="1" applyAlignment="1">
      <alignment horizontal="left"/>
    </xf>
    <xf numFmtId="164" fontId="5" fillId="7" borderId="6" xfId="0" applyNumberFormat="1" applyFont="1" applyFill="1" applyBorder="1" applyAlignment="1">
      <alignment horizontal="left"/>
    </xf>
    <xf numFmtId="164" fontId="5" fillId="7" borderId="7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cgis.com/home/webmap/viewer.html?webmap=1170b39f42214c74a767142be111d0bb&amp;extent=4.7677,52.8893,6.4997,53.43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821C-590C-4B2F-B7E6-E127B166B374}">
  <sheetPr>
    <pageSetUpPr fitToPage="1"/>
  </sheetPr>
  <dimension ref="A1:F197"/>
  <sheetViews>
    <sheetView tabSelected="1" zoomScale="70" zoomScaleNormal="70" workbookViewId="0">
      <selection activeCell="F30" sqref="F30"/>
    </sheetView>
  </sheetViews>
  <sheetFormatPr defaultRowHeight="15" x14ac:dyDescent="0.25"/>
  <cols>
    <col min="1" max="1" width="45.5703125" customWidth="1"/>
    <col min="2" max="2" width="23.42578125" customWidth="1"/>
    <col min="3" max="4" width="13" customWidth="1"/>
    <col min="5" max="5" width="72.5703125" bestFit="1" customWidth="1"/>
    <col min="6" max="6" width="70.5703125" bestFit="1" customWidth="1"/>
  </cols>
  <sheetData>
    <row r="1" spans="1:6" x14ac:dyDescent="0.25">
      <c r="A1" s="16" t="s">
        <v>328</v>
      </c>
    </row>
    <row r="2" spans="1:6" x14ac:dyDescent="0.25">
      <c r="A2" s="16"/>
    </row>
    <row r="3" spans="1:6" x14ac:dyDescent="0.25">
      <c r="A3" s="1" t="s">
        <v>25</v>
      </c>
      <c r="B3" s="1" t="s">
        <v>26</v>
      </c>
      <c r="C3" s="40" t="s">
        <v>27</v>
      </c>
      <c r="D3" s="40" t="s">
        <v>28</v>
      </c>
      <c r="E3" s="1" t="s">
        <v>29</v>
      </c>
      <c r="F3" s="1" t="s">
        <v>241</v>
      </c>
    </row>
    <row r="4" spans="1:6" x14ac:dyDescent="0.25">
      <c r="A4" s="14" t="s">
        <v>30</v>
      </c>
      <c r="B4" s="14" t="s">
        <v>10</v>
      </c>
      <c r="C4" s="14">
        <v>6.98</v>
      </c>
      <c r="D4" s="15">
        <v>1.56</v>
      </c>
      <c r="E4" s="14" t="s">
        <v>31</v>
      </c>
      <c r="F4" s="14"/>
    </row>
    <row r="5" spans="1:6" x14ac:dyDescent="0.25">
      <c r="A5" s="14" t="s">
        <v>32</v>
      </c>
      <c r="B5" s="14" t="s">
        <v>10</v>
      </c>
      <c r="C5" s="14">
        <v>4.59</v>
      </c>
      <c r="D5" s="15">
        <v>1.35</v>
      </c>
      <c r="E5" s="14" t="s">
        <v>33</v>
      </c>
      <c r="F5" s="14"/>
    </row>
    <row r="6" spans="1:6" x14ac:dyDescent="0.25">
      <c r="A6" s="14" t="s">
        <v>262</v>
      </c>
      <c r="B6" s="14" t="s">
        <v>10</v>
      </c>
      <c r="C6" s="14"/>
      <c r="D6" s="15"/>
      <c r="E6" s="14"/>
      <c r="F6" s="14"/>
    </row>
    <row r="7" spans="1:6" x14ac:dyDescent="0.25">
      <c r="A7" s="14" t="s">
        <v>34</v>
      </c>
      <c r="B7" s="14" t="s">
        <v>10</v>
      </c>
      <c r="C7" s="14">
        <v>4.97</v>
      </c>
      <c r="D7" s="14">
        <v>2.79</v>
      </c>
      <c r="E7" s="14" t="s">
        <v>35</v>
      </c>
      <c r="F7" s="14"/>
    </row>
    <row r="8" spans="1:6" x14ac:dyDescent="0.25">
      <c r="A8" s="14" t="s">
        <v>36</v>
      </c>
      <c r="B8" s="14" t="s">
        <v>10</v>
      </c>
      <c r="C8" s="14">
        <v>8</v>
      </c>
      <c r="D8" s="14">
        <v>2.6</v>
      </c>
      <c r="E8" s="14" t="s">
        <v>35</v>
      </c>
      <c r="F8" s="14"/>
    </row>
    <row r="9" spans="1:6" x14ac:dyDescent="0.25">
      <c r="A9" s="14" t="s">
        <v>37</v>
      </c>
      <c r="B9" s="14" t="s">
        <v>10</v>
      </c>
      <c r="C9" s="14">
        <v>4.46</v>
      </c>
      <c r="D9" s="15">
        <v>1.28</v>
      </c>
      <c r="E9" s="14" t="s">
        <v>38</v>
      </c>
      <c r="F9" s="14" t="s">
        <v>344</v>
      </c>
    </row>
    <row r="10" spans="1:6" x14ac:dyDescent="0.25">
      <c r="A10" s="14" t="s">
        <v>39</v>
      </c>
      <c r="B10" s="14" t="s">
        <v>10</v>
      </c>
      <c r="C10" s="14">
        <v>5.8</v>
      </c>
      <c r="D10" s="14">
        <v>2.54</v>
      </c>
      <c r="E10" s="14" t="s">
        <v>35</v>
      </c>
      <c r="F10" s="14"/>
    </row>
    <row r="11" spans="1:6" x14ac:dyDescent="0.25">
      <c r="A11" s="14" t="s">
        <v>40</v>
      </c>
      <c r="B11" s="14" t="s">
        <v>41</v>
      </c>
      <c r="C11" s="14">
        <v>4.41</v>
      </c>
      <c r="D11" s="14">
        <v>2.52</v>
      </c>
      <c r="E11" s="14" t="s">
        <v>35</v>
      </c>
      <c r="F11" s="14"/>
    </row>
    <row r="12" spans="1:6" x14ac:dyDescent="0.25">
      <c r="A12" s="14" t="s">
        <v>42</v>
      </c>
      <c r="B12" s="14" t="s">
        <v>41</v>
      </c>
      <c r="C12" s="14">
        <v>3.9</v>
      </c>
      <c r="D12" s="14">
        <v>2.52</v>
      </c>
      <c r="E12" s="14" t="s">
        <v>35</v>
      </c>
      <c r="F12" s="14"/>
    </row>
    <row r="13" spans="1:6" x14ac:dyDescent="0.25">
      <c r="A13" s="14" t="s">
        <v>43</v>
      </c>
      <c r="B13" s="14" t="s">
        <v>41</v>
      </c>
      <c r="C13" s="14">
        <v>5.31</v>
      </c>
      <c r="D13" s="14">
        <v>2.54</v>
      </c>
      <c r="E13" s="14" t="s">
        <v>35</v>
      </c>
      <c r="F13" s="14"/>
    </row>
    <row r="14" spans="1:6" x14ac:dyDescent="0.25">
      <c r="A14" s="14" t="s">
        <v>44</v>
      </c>
      <c r="B14" s="14" t="s">
        <v>45</v>
      </c>
      <c r="C14" s="14">
        <v>4.5</v>
      </c>
      <c r="D14" s="14">
        <v>2.67</v>
      </c>
      <c r="E14" s="14" t="s">
        <v>35</v>
      </c>
      <c r="F14" s="14"/>
    </row>
    <row r="15" spans="1:6" x14ac:dyDescent="0.25">
      <c r="A15" s="14" t="s">
        <v>46</v>
      </c>
      <c r="B15" s="14" t="s">
        <v>45</v>
      </c>
      <c r="C15" s="14">
        <v>8.7799999999999994</v>
      </c>
      <c r="D15" s="14">
        <v>2.69</v>
      </c>
      <c r="E15" s="14" t="s">
        <v>35</v>
      </c>
      <c r="F15" s="14"/>
    </row>
    <row r="16" spans="1:6" x14ac:dyDescent="0.25">
      <c r="A16" s="14" t="s">
        <v>47</v>
      </c>
      <c r="B16" s="14" t="s">
        <v>45</v>
      </c>
      <c r="C16" s="14">
        <v>4.3600000000000003</v>
      </c>
      <c r="D16" s="14">
        <v>2.67</v>
      </c>
      <c r="E16" s="14" t="s">
        <v>35</v>
      </c>
      <c r="F16" s="14"/>
    </row>
    <row r="17" spans="1:6" x14ac:dyDescent="0.25">
      <c r="A17" s="14" t="s">
        <v>48</v>
      </c>
      <c r="B17" s="14" t="s">
        <v>45</v>
      </c>
      <c r="C17" s="14">
        <v>8.17</v>
      </c>
      <c r="D17" s="14">
        <v>2.62</v>
      </c>
      <c r="E17" s="14" t="s">
        <v>35</v>
      </c>
      <c r="F17" s="14"/>
    </row>
    <row r="18" spans="1:6" x14ac:dyDescent="0.25">
      <c r="A18" s="14" t="s">
        <v>49</v>
      </c>
      <c r="B18" s="14" t="s">
        <v>45</v>
      </c>
      <c r="C18" s="14">
        <v>4.8600000000000003</v>
      </c>
      <c r="D18" s="14">
        <v>2.96</v>
      </c>
      <c r="E18" s="14" t="s">
        <v>35</v>
      </c>
      <c r="F18" s="14"/>
    </row>
    <row r="19" spans="1:6" x14ac:dyDescent="0.25">
      <c r="A19" s="14" t="s">
        <v>50</v>
      </c>
      <c r="B19" s="14" t="s">
        <v>51</v>
      </c>
      <c r="C19" s="14">
        <v>6.4</v>
      </c>
      <c r="D19" s="14">
        <v>2.52</v>
      </c>
      <c r="E19" s="14" t="s">
        <v>35</v>
      </c>
      <c r="F19" s="14"/>
    </row>
    <row r="20" spans="1:6" x14ac:dyDescent="0.25">
      <c r="A20" s="14" t="s">
        <v>52</v>
      </c>
      <c r="B20" s="14" t="s">
        <v>53</v>
      </c>
      <c r="C20" s="14">
        <v>4.5</v>
      </c>
      <c r="D20" s="14">
        <v>2.5</v>
      </c>
      <c r="E20" s="14" t="s">
        <v>35</v>
      </c>
      <c r="F20" s="14"/>
    </row>
    <row r="21" spans="1:6" x14ac:dyDescent="0.25">
      <c r="A21" s="14" t="s">
        <v>242</v>
      </c>
      <c r="B21" s="14" t="s">
        <v>53</v>
      </c>
      <c r="C21" s="14">
        <v>5.85</v>
      </c>
      <c r="D21" s="14">
        <v>2.54</v>
      </c>
      <c r="E21" s="14" t="s">
        <v>35</v>
      </c>
      <c r="F21" s="14"/>
    </row>
    <row r="22" spans="1:6" x14ac:dyDescent="0.25">
      <c r="A22" s="14" t="s">
        <v>54</v>
      </c>
      <c r="B22" s="14" t="s">
        <v>55</v>
      </c>
      <c r="C22" s="14">
        <v>12</v>
      </c>
      <c r="D22" s="14">
        <v>2.4500000000000002</v>
      </c>
      <c r="E22" s="14" t="s">
        <v>35</v>
      </c>
      <c r="F22" s="14"/>
    </row>
    <row r="23" spans="1:6" x14ac:dyDescent="0.25">
      <c r="A23" s="14" t="s">
        <v>56</v>
      </c>
      <c r="B23" s="14" t="s">
        <v>55</v>
      </c>
      <c r="C23" s="14">
        <v>5.46</v>
      </c>
      <c r="D23" s="14">
        <v>2.5099999999999998</v>
      </c>
      <c r="E23" s="14" t="s">
        <v>35</v>
      </c>
      <c r="F23" s="14"/>
    </row>
    <row r="24" spans="1:6" x14ac:dyDescent="0.25">
      <c r="A24" s="14" t="s">
        <v>57</v>
      </c>
      <c r="B24" s="14" t="s">
        <v>55</v>
      </c>
      <c r="C24" s="14">
        <v>4.6500000000000004</v>
      </c>
      <c r="D24" s="14">
        <v>2.52</v>
      </c>
      <c r="E24" s="14" t="s">
        <v>35</v>
      </c>
      <c r="F24" s="14"/>
    </row>
    <row r="25" spans="1:6" x14ac:dyDescent="0.25">
      <c r="A25" s="14" t="s">
        <v>58</v>
      </c>
      <c r="B25" s="14" t="s">
        <v>11</v>
      </c>
      <c r="C25" s="14">
        <v>7.08</v>
      </c>
      <c r="D25" s="14">
        <v>2.5299999999999998</v>
      </c>
      <c r="E25" s="14" t="s">
        <v>35</v>
      </c>
      <c r="F25" s="14"/>
    </row>
    <row r="26" spans="1:6" x14ac:dyDescent="0.25">
      <c r="A26" s="14" t="s">
        <v>59</v>
      </c>
      <c r="B26" s="14" t="s">
        <v>11</v>
      </c>
      <c r="C26" s="14">
        <v>6.47</v>
      </c>
      <c r="D26" s="14">
        <v>2.54</v>
      </c>
      <c r="E26" s="14" t="s">
        <v>35</v>
      </c>
      <c r="F26" s="14"/>
    </row>
    <row r="27" spans="1:6" x14ac:dyDescent="0.25">
      <c r="A27" s="14" t="s">
        <v>60</v>
      </c>
      <c r="B27" s="14" t="s">
        <v>11</v>
      </c>
      <c r="C27" s="14">
        <v>6.39</v>
      </c>
      <c r="D27" s="14">
        <v>2.5099999999999998</v>
      </c>
      <c r="E27" s="14" t="s">
        <v>35</v>
      </c>
      <c r="F27" s="14"/>
    </row>
    <row r="28" spans="1:6" x14ac:dyDescent="0.25">
      <c r="A28" s="14" t="s">
        <v>61</v>
      </c>
      <c r="B28" s="14" t="s">
        <v>11</v>
      </c>
      <c r="C28" s="14">
        <v>5.5</v>
      </c>
      <c r="D28" s="14">
        <v>2.5</v>
      </c>
      <c r="E28" s="14" t="s">
        <v>62</v>
      </c>
      <c r="F28" s="14"/>
    </row>
    <row r="29" spans="1:6" x14ac:dyDescent="0.25">
      <c r="A29" s="14" t="s">
        <v>63</v>
      </c>
      <c r="B29" s="14" t="s">
        <v>11</v>
      </c>
      <c r="C29" s="14">
        <v>5.86</v>
      </c>
      <c r="D29" s="14">
        <v>2.92</v>
      </c>
      <c r="E29" s="14" t="s">
        <v>35</v>
      </c>
      <c r="F29" s="14"/>
    </row>
    <row r="30" spans="1:6" x14ac:dyDescent="0.25">
      <c r="A30" s="14" t="s">
        <v>64</v>
      </c>
      <c r="B30" s="14" t="s">
        <v>11</v>
      </c>
      <c r="C30" s="14">
        <v>6.9</v>
      </c>
      <c r="D30" s="15">
        <v>1.29</v>
      </c>
      <c r="E30" s="14" t="s">
        <v>320</v>
      </c>
      <c r="F30" s="14"/>
    </row>
    <row r="31" spans="1:6" x14ac:dyDescent="0.25">
      <c r="A31" s="14" t="s">
        <v>65</v>
      </c>
      <c r="B31" s="14" t="s">
        <v>11</v>
      </c>
      <c r="C31" s="14">
        <v>6.52</v>
      </c>
      <c r="D31" s="14">
        <v>1.89</v>
      </c>
      <c r="E31" s="14" t="s">
        <v>66</v>
      </c>
      <c r="F31" s="14"/>
    </row>
    <row r="32" spans="1:6" x14ac:dyDescent="0.25">
      <c r="A32" s="14" t="s">
        <v>67</v>
      </c>
      <c r="B32" s="14" t="s">
        <v>11</v>
      </c>
      <c r="C32" s="14">
        <v>5.65</v>
      </c>
      <c r="D32" s="14">
        <v>1.89</v>
      </c>
      <c r="E32" s="14" t="s">
        <v>62</v>
      </c>
      <c r="F32" s="14"/>
    </row>
    <row r="33" spans="1:6" x14ac:dyDescent="0.25">
      <c r="A33" s="14" t="s">
        <v>68</v>
      </c>
      <c r="B33" s="14" t="s">
        <v>11</v>
      </c>
      <c r="C33" s="14">
        <v>6.85</v>
      </c>
      <c r="D33" s="14">
        <v>1.84</v>
      </c>
      <c r="E33" s="14" t="s">
        <v>66</v>
      </c>
      <c r="F33" s="14"/>
    </row>
    <row r="34" spans="1:6" x14ac:dyDescent="0.25">
      <c r="A34" s="14" t="s">
        <v>69</v>
      </c>
      <c r="B34" s="14" t="s">
        <v>11</v>
      </c>
      <c r="C34" s="14">
        <v>12</v>
      </c>
      <c r="D34" s="14">
        <v>5.57</v>
      </c>
      <c r="E34" s="14" t="s">
        <v>70</v>
      </c>
      <c r="F34" s="14"/>
    </row>
    <row r="35" spans="1:6" x14ac:dyDescent="0.25">
      <c r="A35" s="14" t="s">
        <v>71</v>
      </c>
      <c r="B35" s="14" t="s">
        <v>12</v>
      </c>
      <c r="C35" s="14">
        <v>14</v>
      </c>
      <c r="D35" s="14">
        <v>3.5</v>
      </c>
      <c r="E35" s="14" t="s">
        <v>70</v>
      </c>
      <c r="F35" s="14"/>
    </row>
    <row r="36" spans="1:6" x14ac:dyDescent="0.25">
      <c r="A36" s="14" t="s">
        <v>72</v>
      </c>
      <c r="B36" s="14" t="s">
        <v>12</v>
      </c>
      <c r="C36" s="14">
        <v>19</v>
      </c>
      <c r="D36" s="14">
        <v>6.26</v>
      </c>
      <c r="E36" s="14" t="s">
        <v>70</v>
      </c>
      <c r="F36" s="14"/>
    </row>
    <row r="37" spans="1:6" x14ac:dyDescent="0.25">
      <c r="A37" s="14" t="s">
        <v>73</v>
      </c>
      <c r="B37" s="14" t="s">
        <v>12</v>
      </c>
      <c r="C37" s="14">
        <v>6.53</v>
      </c>
      <c r="D37" s="15">
        <v>1.22</v>
      </c>
      <c r="E37" s="14" t="s">
        <v>70</v>
      </c>
      <c r="F37" s="14" t="s">
        <v>261</v>
      </c>
    </row>
    <row r="38" spans="1:6" x14ac:dyDescent="0.25">
      <c r="A38" s="14" t="s">
        <v>74</v>
      </c>
      <c r="B38" s="14" t="s">
        <v>12</v>
      </c>
      <c r="C38" s="14">
        <v>7.8</v>
      </c>
      <c r="D38" s="15">
        <v>1.28</v>
      </c>
      <c r="E38" s="14" t="s">
        <v>70</v>
      </c>
      <c r="F38" s="14" t="s">
        <v>263</v>
      </c>
    </row>
    <row r="39" spans="1:6" x14ac:dyDescent="0.25">
      <c r="A39" s="14" t="s">
        <v>75</v>
      </c>
      <c r="B39" s="14" t="s">
        <v>12</v>
      </c>
      <c r="C39" s="14">
        <v>5.8</v>
      </c>
      <c r="D39" s="15">
        <v>1.1000000000000001</v>
      </c>
      <c r="E39" s="14" t="s">
        <v>35</v>
      </c>
      <c r="F39" s="14" t="s">
        <v>243</v>
      </c>
    </row>
    <row r="40" spans="1:6" x14ac:dyDescent="0.25">
      <c r="A40" s="14" t="s">
        <v>76</v>
      </c>
      <c r="B40" s="14" t="s">
        <v>12</v>
      </c>
      <c r="C40" s="14">
        <v>6.33</v>
      </c>
      <c r="D40" s="14">
        <v>2.1</v>
      </c>
      <c r="E40" s="14" t="s">
        <v>70</v>
      </c>
      <c r="F40" s="14"/>
    </row>
    <row r="41" spans="1:6" x14ac:dyDescent="0.25">
      <c r="A41" s="14" t="s">
        <v>77</v>
      </c>
      <c r="B41" s="14" t="s">
        <v>12</v>
      </c>
      <c r="C41" s="14">
        <v>4.6500000000000004</v>
      </c>
      <c r="D41" s="14">
        <v>1.92</v>
      </c>
      <c r="E41" s="14" t="s">
        <v>35</v>
      </c>
      <c r="F41" s="14"/>
    </row>
    <row r="42" spans="1:6" x14ac:dyDescent="0.25">
      <c r="A42" s="14" t="s">
        <v>78</v>
      </c>
      <c r="B42" s="14" t="s">
        <v>12</v>
      </c>
      <c r="C42" s="14">
        <v>5.45</v>
      </c>
      <c r="D42" s="14">
        <v>2.5</v>
      </c>
      <c r="E42" s="14" t="s">
        <v>35</v>
      </c>
      <c r="F42" s="14"/>
    </row>
    <row r="43" spans="1:6" x14ac:dyDescent="0.25">
      <c r="A43" s="14" t="s">
        <v>79</v>
      </c>
      <c r="B43" s="14" t="s">
        <v>12</v>
      </c>
      <c r="C43" s="14">
        <v>13</v>
      </c>
      <c r="D43" s="14">
        <v>3.97</v>
      </c>
      <c r="E43" s="14" t="s">
        <v>35</v>
      </c>
      <c r="F43" s="14"/>
    </row>
    <row r="44" spans="1:6" x14ac:dyDescent="0.25">
      <c r="A44" s="14" t="s">
        <v>80</v>
      </c>
      <c r="B44" s="14" t="s">
        <v>12</v>
      </c>
      <c r="C44" s="14">
        <v>18.600000000000001</v>
      </c>
      <c r="D44" s="14">
        <v>2.72</v>
      </c>
      <c r="E44" s="14" t="s">
        <v>35</v>
      </c>
      <c r="F44" s="14"/>
    </row>
    <row r="45" spans="1:6" x14ac:dyDescent="0.25">
      <c r="A45" s="14" t="s">
        <v>81</v>
      </c>
      <c r="B45" s="14" t="s">
        <v>82</v>
      </c>
      <c r="C45" s="14">
        <v>6.2</v>
      </c>
      <c r="D45" s="14">
        <v>2.5499999999999998</v>
      </c>
      <c r="E45" s="14" t="s">
        <v>35</v>
      </c>
      <c r="F45" s="14"/>
    </row>
    <row r="46" spans="1:6" x14ac:dyDescent="0.25">
      <c r="A46" s="14" t="s">
        <v>83</v>
      </c>
      <c r="B46" s="14" t="s">
        <v>82</v>
      </c>
      <c r="C46" s="14">
        <v>9.33</v>
      </c>
      <c r="D46" s="14">
        <v>2.83</v>
      </c>
      <c r="E46" s="14" t="s">
        <v>35</v>
      </c>
      <c r="F46" s="14"/>
    </row>
    <row r="47" spans="1:6" x14ac:dyDescent="0.25">
      <c r="A47" s="14" t="s">
        <v>84</v>
      </c>
      <c r="B47" s="14" t="s">
        <v>85</v>
      </c>
      <c r="C47" s="14">
        <v>5.9</v>
      </c>
      <c r="D47" s="14">
        <v>2.63</v>
      </c>
      <c r="E47" s="14" t="s">
        <v>35</v>
      </c>
      <c r="F47" s="14"/>
    </row>
    <row r="48" spans="1:6" x14ac:dyDescent="0.25">
      <c r="A48" s="14" t="s">
        <v>85</v>
      </c>
      <c r="B48" s="14" t="s">
        <v>85</v>
      </c>
      <c r="C48" s="14">
        <v>7.8</v>
      </c>
      <c r="D48" s="14">
        <v>2.5499999999999998</v>
      </c>
      <c r="E48" s="14" t="s">
        <v>35</v>
      </c>
      <c r="F48" s="14"/>
    </row>
    <row r="49" spans="1:6" x14ac:dyDescent="0.25">
      <c r="A49" s="14" t="s">
        <v>86</v>
      </c>
      <c r="B49" s="14" t="s">
        <v>87</v>
      </c>
      <c r="C49" s="14">
        <v>12.4</v>
      </c>
      <c r="D49" s="14">
        <v>2.4900000000000002</v>
      </c>
      <c r="E49" s="14" t="s">
        <v>35</v>
      </c>
      <c r="F49" s="14"/>
    </row>
    <row r="50" spans="1:6" x14ac:dyDescent="0.25">
      <c r="A50" s="14" t="s">
        <v>88</v>
      </c>
      <c r="B50" s="14" t="s">
        <v>89</v>
      </c>
      <c r="C50" s="14">
        <v>8.94</v>
      </c>
      <c r="D50" s="14">
        <v>2.57</v>
      </c>
      <c r="E50" s="14" t="s">
        <v>35</v>
      </c>
      <c r="F50" s="14"/>
    </row>
    <row r="51" spans="1:6" x14ac:dyDescent="0.25">
      <c r="A51" s="14" t="s">
        <v>90</v>
      </c>
      <c r="B51" s="14" t="s">
        <v>89</v>
      </c>
      <c r="C51" s="14">
        <v>7</v>
      </c>
      <c r="D51" s="14" t="s">
        <v>91</v>
      </c>
      <c r="E51" s="14" t="s">
        <v>343</v>
      </c>
      <c r="F51" s="14"/>
    </row>
    <row r="52" spans="1:6" x14ac:dyDescent="0.25">
      <c r="A52" s="14" t="s">
        <v>92</v>
      </c>
      <c r="B52" s="14" t="s">
        <v>93</v>
      </c>
      <c r="C52" s="14">
        <v>7.18</v>
      </c>
      <c r="D52" s="14">
        <v>2.52</v>
      </c>
      <c r="E52" s="14" t="s">
        <v>35</v>
      </c>
      <c r="F52" s="14"/>
    </row>
    <row r="53" spans="1:6" x14ac:dyDescent="0.25">
      <c r="A53" s="14" t="s">
        <v>264</v>
      </c>
      <c r="B53" s="14" t="s">
        <v>94</v>
      </c>
      <c r="C53" s="14">
        <v>7</v>
      </c>
      <c r="D53" s="14">
        <v>2.5</v>
      </c>
      <c r="E53" s="14" t="s">
        <v>35</v>
      </c>
      <c r="F53" s="14"/>
    </row>
    <row r="54" spans="1:6" x14ac:dyDescent="0.25">
      <c r="A54" s="14" t="s">
        <v>95</v>
      </c>
      <c r="B54" s="14" t="s">
        <v>94</v>
      </c>
      <c r="C54" s="14">
        <v>7.1</v>
      </c>
      <c r="D54" s="14">
        <v>2.5299999999999998</v>
      </c>
      <c r="E54" s="14" t="s">
        <v>35</v>
      </c>
      <c r="F54" s="14"/>
    </row>
    <row r="55" spans="1:6" x14ac:dyDescent="0.25">
      <c r="A55" s="14" t="s">
        <v>96</v>
      </c>
      <c r="B55" s="14" t="s">
        <v>94</v>
      </c>
      <c r="C55" s="14">
        <v>7.55</v>
      </c>
      <c r="D55" s="14">
        <v>2.5099999999999998</v>
      </c>
      <c r="E55" s="14" t="s">
        <v>35</v>
      </c>
      <c r="F55" s="14"/>
    </row>
    <row r="56" spans="1:6" x14ac:dyDescent="0.25">
      <c r="A56" s="14" t="s">
        <v>97</v>
      </c>
      <c r="B56" s="14" t="s">
        <v>98</v>
      </c>
      <c r="C56" s="14">
        <v>7.22</v>
      </c>
      <c r="D56" s="14">
        <v>2.5099999999999998</v>
      </c>
      <c r="E56" s="14" t="s">
        <v>35</v>
      </c>
      <c r="F56" s="14"/>
    </row>
    <row r="57" spans="1:6" x14ac:dyDescent="0.25">
      <c r="A57" s="14" t="s">
        <v>99</v>
      </c>
      <c r="B57" s="14" t="s">
        <v>98</v>
      </c>
      <c r="C57" s="14">
        <v>7</v>
      </c>
      <c r="D57" s="14">
        <v>2.5099999999999998</v>
      </c>
      <c r="E57" s="14" t="s">
        <v>35</v>
      </c>
      <c r="F57" s="14"/>
    </row>
    <row r="58" spans="1:6" x14ac:dyDescent="0.25">
      <c r="A58" s="14" t="s">
        <v>100</v>
      </c>
      <c r="B58" s="14" t="s">
        <v>98</v>
      </c>
      <c r="C58" s="14">
        <v>7</v>
      </c>
      <c r="D58" s="14">
        <v>2.5099999999999998</v>
      </c>
      <c r="E58" s="14" t="s">
        <v>35</v>
      </c>
      <c r="F58" s="14"/>
    </row>
    <row r="59" spans="1:6" x14ac:dyDescent="0.25">
      <c r="A59" s="14" t="s">
        <v>101</v>
      </c>
      <c r="B59" s="14" t="s">
        <v>102</v>
      </c>
      <c r="C59" s="14">
        <v>7</v>
      </c>
      <c r="D59" s="14">
        <v>2.5</v>
      </c>
      <c r="E59" s="14" t="s">
        <v>35</v>
      </c>
      <c r="F59" s="14"/>
    </row>
    <row r="60" spans="1:6" x14ac:dyDescent="0.25">
      <c r="A60" s="14" t="s">
        <v>103</v>
      </c>
      <c r="B60" s="14" t="s">
        <v>102</v>
      </c>
      <c r="C60" s="14">
        <v>7</v>
      </c>
      <c r="D60" s="14">
        <v>2.5</v>
      </c>
      <c r="E60" s="14" t="s">
        <v>35</v>
      </c>
      <c r="F60" s="14"/>
    </row>
    <row r="61" spans="1:6" x14ac:dyDescent="0.25">
      <c r="A61" s="14" t="s">
        <v>104</v>
      </c>
      <c r="B61" s="14" t="s">
        <v>102</v>
      </c>
      <c r="C61" s="14">
        <v>7</v>
      </c>
      <c r="D61" s="14">
        <v>2.5</v>
      </c>
      <c r="E61" s="14" t="s">
        <v>35</v>
      </c>
      <c r="F61" s="14"/>
    </row>
    <row r="62" spans="1:6" x14ac:dyDescent="0.25">
      <c r="A62" s="14" t="s">
        <v>105</v>
      </c>
      <c r="B62" s="14" t="s">
        <v>106</v>
      </c>
      <c r="C62" s="14">
        <v>6.6</v>
      </c>
      <c r="D62" s="14">
        <v>2.5</v>
      </c>
      <c r="E62" s="14" t="s">
        <v>35</v>
      </c>
      <c r="F62" s="14"/>
    </row>
    <row r="63" spans="1:6" x14ac:dyDescent="0.25">
      <c r="A63" s="14" t="s">
        <v>107</v>
      </c>
      <c r="B63" s="14" t="s">
        <v>106</v>
      </c>
      <c r="C63" s="14">
        <v>7</v>
      </c>
      <c r="D63" s="14" t="s">
        <v>91</v>
      </c>
      <c r="E63" s="14" t="s">
        <v>343</v>
      </c>
      <c r="F63" s="14"/>
    </row>
    <row r="64" spans="1:6" x14ac:dyDescent="0.25">
      <c r="A64" s="14" t="s">
        <v>108</v>
      </c>
      <c r="B64" s="14" t="s">
        <v>106</v>
      </c>
      <c r="C64" s="14">
        <v>7</v>
      </c>
      <c r="D64" s="14">
        <v>2.5</v>
      </c>
      <c r="E64" s="14" t="s">
        <v>35</v>
      </c>
      <c r="F64" s="14"/>
    </row>
    <row r="65" spans="1:6" x14ac:dyDescent="0.25">
      <c r="A65" s="14" t="s">
        <v>109</v>
      </c>
      <c r="B65" s="14" t="s">
        <v>106</v>
      </c>
      <c r="C65" s="14">
        <v>7</v>
      </c>
      <c r="D65" s="14">
        <v>2.5</v>
      </c>
      <c r="E65" s="14" t="s">
        <v>35</v>
      </c>
      <c r="F65" s="14"/>
    </row>
    <row r="66" spans="1:6" x14ac:dyDescent="0.25">
      <c r="A66" s="14" t="s">
        <v>110</v>
      </c>
      <c r="B66" s="14" t="s">
        <v>111</v>
      </c>
      <c r="C66" s="14">
        <v>7</v>
      </c>
      <c r="D66" s="14">
        <v>2.5</v>
      </c>
      <c r="E66" s="14" t="s">
        <v>35</v>
      </c>
      <c r="F66" s="14"/>
    </row>
    <row r="67" spans="1:6" x14ac:dyDescent="0.25">
      <c r="A67" s="14" t="s">
        <v>112</v>
      </c>
      <c r="B67" s="14" t="s">
        <v>111</v>
      </c>
      <c r="C67" s="14">
        <v>4.5</v>
      </c>
      <c r="D67" s="14">
        <v>2.5</v>
      </c>
      <c r="E67" s="14" t="s">
        <v>35</v>
      </c>
      <c r="F67" s="14"/>
    </row>
    <row r="68" spans="1:6" x14ac:dyDescent="0.25">
      <c r="A68" s="14" t="s">
        <v>113</v>
      </c>
      <c r="B68" s="14" t="s">
        <v>111</v>
      </c>
      <c r="C68" s="14">
        <v>5.7</v>
      </c>
      <c r="D68" s="14">
        <v>2.5</v>
      </c>
      <c r="E68" s="14" t="s">
        <v>35</v>
      </c>
      <c r="F68" s="14"/>
    </row>
    <row r="69" spans="1:6" x14ac:dyDescent="0.25">
      <c r="A69" s="14" t="s">
        <v>114</v>
      </c>
      <c r="B69" s="14" t="s">
        <v>111</v>
      </c>
      <c r="C69" s="14">
        <v>5.7</v>
      </c>
      <c r="D69" s="14">
        <v>2.5</v>
      </c>
      <c r="E69" s="14" t="s">
        <v>35</v>
      </c>
      <c r="F69" s="14"/>
    </row>
    <row r="70" spans="1:6" x14ac:dyDescent="0.25">
      <c r="A70" s="14" t="s">
        <v>115</v>
      </c>
      <c r="B70" s="14" t="s">
        <v>111</v>
      </c>
      <c r="C70" s="14">
        <v>10.029999999999999</v>
      </c>
      <c r="D70" s="14">
        <v>2.5</v>
      </c>
      <c r="E70" s="14" t="s">
        <v>35</v>
      </c>
      <c r="F70" s="14"/>
    </row>
    <row r="71" spans="1:6" x14ac:dyDescent="0.25">
      <c r="A71" s="14" t="s">
        <v>116</v>
      </c>
      <c r="B71" s="14" t="s">
        <v>117</v>
      </c>
      <c r="C71" s="14">
        <v>6.6</v>
      </c>
      <c r="D71" s="14">
        <v>2.5</v>
      </c>
      <c r="E71" s="14" t="s">
        <v>35</v>
      </c>
      <c r="F71" s="14"/>
    </row>
    <row r="72" spans="1:6" x14ac:dyDescent="0.25">
      <c r="A72" s="14" t="s">
        <v>118</v>
      </c>
      <c r="B72" s="14" t="s">
        <v>119</v>
      </c>
      <c r="C72" s="14">
        <v>6.96</v>
      </c>
      <c r="D72" s="15">
        <v>1.44</v>
      </c>
      <c r="E72" s="14" t="s">
        <v>120</v>
      </c>
      <c r="F72" s="14" t="s">
        <v>344</v>
      </c>
    </row>
    <row r="73" spans="1:6" x14ac:dyDescent="0.25">
      <c r="A73" s="14" t="s">
        <v>121</v>
      </c>
      <c r="B73" s="14" t="s">
        <v>119</v>
      </c>
      <c r="C73" s="14">
        <v>10.27</v>
      </c>
      <c r="D73" s="15">
        <v>1.52</v>
      </c>
      <c r="E73" s="14" t="s">
        <v>120</v>
      </c>
      <c r="F73" s="14" t="s">
        <v>344</v>
      </c>
    </row>
    <row r="74" spans="1:6" x14ac:dyDescent="0.25">
      <c r="A74" s="14" t="s">
        <v>122</v>
      </c>
      <c r="B74" s="14" t="s">
        <v>123</v>
      </c>
      <c r="C74" s="14">
        <v>8.99</v>
      </c>
      <c r="D74" s="15">
        <v>1.49</v>
      </c>
      <c r="E74" s="14" t="s">
        <v>120</v>
      </c>
      <c r="F74" s="14" t="s">
        <v>344</v>
      </c>
    </row>
    <row r="75" spans="1:6" x14ac:dyDescent="0.25">
      <c r="A75" s="14" t="s">
        <v>124</v>
      </c>
      <c r="B75" s="14" t="s">
        <v>13</v>
      </c>
      <c r="C75" s="14">
        <v>8.89</v>
      </c>
      <c r="D75" s="15">
        <v>0.88</v>
      </c>
      <c r="E75" s="14" t="s">
        <v>120</v>
      </c>
      <c r="F75" s="14" t="s">
        <v>125</v>
      </c>
    </row>
    <row r="76" spans="1:6" x14ac:dyDescent="0.25">
      <c r="A76" s="14" t="s">
        <v>126</v>
      </c>
      <c r="B76" s="14" t="s">
        <v>13</v>
      </c>
      <c r="C76" s="14">
        <v>8.98</v>
      </c>
      <c r="D76" s="15">
        <v>1.03</v>
      </c>
      <c r="E76" s="14" t="s">
        <v>62</v>
      </c>
      <c r="F76" s="14"/>
    </row>
    <row r="77" spans="1:6" x14ac:dyDescent="0.25">
      <c r="A77" s="14" t="s">
        <v>127</v>
      </c>
      <c r="B77" s="14" t="s">
        <v>13</v>
      </c>
      <c r="C77" s="14">
        <v>9.6</v>
      </c>
      <c r="D77" s="14">
        <v>3.87</v>
      </c>
      <c r="E77" s="14" t="s">
        <v>35</v>
      </c>
      <c r="F77" s="14"/>
    </row>
    <row r="78" spans="1:6" x14ac:dyDescent="0.25">
      <c r="A78" s="14" t="s">
        <v>128</v>
      </c>
      <c r="B78" s="14" t="s">
        <v>13</v>
      </c>
      <c r="C78" s="14">
        <v>5.47</v>
      </c>
      <c r="D78" s="14">
        <v>2.4500000000000002</v>
      </c>
      <c r="E78" s="14" t="s">
        <v>35</v>
      </c>
      <c r="F78" s="14"/>
    </row>
    <row r="79" spans="1:6" x14ac:dyDescent="0.25">
      <c r="A79" s="14" t="s">
        <v>124</v>
      </c>
      <c r="B79" s="14" t="s">
        <v>13</v>
      </c>
      <c r="C79" s="14">
        <v>8.89</v>
      </c>
      <c r="D79" s="15">
        <v>0.88</v>
      </c>
      <c r="E79" s="14" t="s">
        <v>120</v>
      </c>
      <c r="F79" s="14" t="s">
        <v>125</v>
      </c>
    </row>
    <row r="80" spans="1:6" x14ac:dyDescent="0.25">
      <c r="A80" s="14" t="s">
        <v>122</v>
      </c>
      <c r="B80" s="14" t="s">
        <v>123</v>
      </c>
      <c r="C80" s="14">
        <v>8.99</v>
      </c>
      <c r="D80" s="15">
        <v>1.49</v>
      </c>
      <c r="E80" s="14" t="s">
        <v>120</v>
      </c>
      <c r="F80" s="14" t="s">
        <v>344</v>
      </c>
    </row>
    <row r="81" spans="1:6" x14ac:dyDescent="0.25">
      <c r="A81" s="14" t="s">
        <v>121</v>
      </c>
      <c r="B81" s="14" t="s">
        <v>119</v>
      </c>
      <c r="C81" s="14">
        <v>10.27</v>
      </c>
      <c r="D81" s="15">
        <v>1.52</v>
      </c>
      <c r="E81" s="14" t="s">
        <v>120</v>
      </c>
      <c r="F81" s="14" t="s">
        <v>344</v>
      </c>
    </row>
    <row r="82" spans="1:6" x14ac:dyDescent="0.25">
      <c r="A82" s="14" t="s">
        <v>118</v>
      </c>
      <c r="B82" s="14" t="s">
        <v>119</v>
      </c>
      <c r="C82" s="14">
        <v>6.96</v>
      </c>
      <c r="D82" s="15">
        <v>1.44</v>
      </c>
      <c r="E82" s="14" t="s">
        <v>120</v>
      </c>
      <c r="F82" s="14" t="s">
        <v>344</v>
      </c>
    </row>
    <row r="83" spans="1:6" x14ac:dyDescent="0.25">
      <c r="A83" s="14" t="s">
        <v>116</v>
      </c>
      <c r="B83" s="14" t="s">
        <v>117</v>
      </c>
      <c r="C83" s="14">
        <v>6.6</v>
      </c>
      <c r="D83" s="14">
        <v>2.5</v>
      </c>
      <c r="E83" s="14" t="s">
        <v>35</v>
      </c>
      <c r="F83" s="14"/>
    </row>
    <row r="84" spans="1:6" x14ac:dyDescent="0.25">
      <c r="A84" s="14" t="s">
        <v>129</v>
      </c>
      <c r="B84" s="14" t="s">
        <v>117</v>
      </c>
      <c r="C84" s="14">
        <v>5.4</v>
      </c>
      <c r="D84" s="14">
        <v>2.5</v>
      </c>
      <c r="E84" s="14" t="s">
        <v>35</v>
      </c>
      <c r="F84" s="14"/>
    </row>
    <row r="85" spans="1:6" x14ac:dyDescent="0.25">
      <c r="A85" s="14" t="s">
        <v>130</v>
      </c>
      <c r="B85" s="14" t="s">
        <v>131</v>
      </c>
      <c r="C85" s="14">
        <v>7</v>
      </c>
      <c r="D85" s="14">
        <v>2.5</v>
      </c>
      <c r="E85" s="14" t="s">
        <v>35</v>
      </c>
      <c r="F85" s="14"/>
    </row>
    <row r="86" spans="1:6" x14ac:dyDescent="0.25">
      <c r="A86" s="14" t="s">
        <v>132</v>
      </c>
      <c r="B86" s="14" t="s">
        <v>131</v>
      </c>
      <c r="C86" s="14">
        <v>5</v>
      </c>
      <c r="D86" s="14">
        <v>2.4500000000000002</v>
      </c>
      <c r="E86" s="14" t="s">
        <v>35</v>
      </c>
      <c r="F86" s="14"/>
    </row>
    <row r="87" spans="1:6" x14ac:dyDescent="0.25">
      <c r="A87" s="14" t="s">
        <v>133</v>
      </c>
      <c r="B87" s="14" t="s">
        <v>131</v>
      </c>
      <c r="C87" s="14">
        <v>4.8</v>
      </c>
      <c r="D87" s="14">
        <v>2.5</v>
      </c>
      <c r="E87" s="14" t="s">
        <v>35</v>
      </c>
      <c r="F87" s="14"/>
    </row>
    <row r="88" spans="1:6" x14ac:dyDescent="0.25">
      <c r="A88" s="14" t="s">
        <v>134</v>
      </c>
      <c r="B88" s="14" t="s">
        <v>131</v>
      </c>
      <c r="C88" s="14">
        <v>5.5</v>
      </c>
      <c r="D88" s="15">
        <v>1.1000000000000001</v>
      </c>
      <c r="E88" s="14" t="s">
        <v>120</v>
      </c>
      <c r="F88" s="14"/>
    </row>
    <row r="89" spans="1:6" x14ac:dyDescent="0.25">
      <c r="A89" s="14" t="s">
        <v>135</v>
      </c>
      <c r="B89" s="14" t="s">
        <v>131</v>
      </c>
      <c r="C89" s="14">
        <v>5</v>
      </c>
      <c r="D89" s="14">
        <v>2.48</v>
      </c>
      <c r="E89" s="14" t="s">
        <v>35</v>
      </c>
      <c r="F89" s="14"/>
    </row>
    <row r="90" spans="1:6" x14ac:dyDescent="0.25">
      <c r="A90" s="14" t="s">
        <v>136</v>
      </c>
      <c r="B90" s="14" t="s">
        <v>137</v>
      </c>
      <c r="C90" s="14">
        <v>6.65</v>
      </c>
      <c r="D90" s="14">
        <v>2.5499999999999998</v>
      </c>
      <c r="E90" s="14" t="s">
        <v>35</v>
      </c>
      <c r="F90" s="14"/>
    </row>
    <row r="91" spans="1:6" x14ac:dyDescent="0.25">
      <c r="A91" s="14" t="s">
        <v>138</v>
      </c>
      <c r="B91" s="14" t="s">
        <v>139</v>
      </c>
      <c r="C91" s="14">
        <v>6.6</v>
      </c>
      <c r="D91" s="14">
        <v>2.5</v>
      </c>
      <c r="E91" s="14" t="s">
        <v>35</v>
      </c>
      <c r="F91" s="14"/>
    </row>
    <row r="92" spans="1:6" x14ac:dyDescent="0.25">
      <c r="A92" s="14" t="s">
        <v>244</v>
      </c>
      <c r="B92" s="14" t="s">
        <v>15</v>
      </c>
      <c r="C92" s="14">
        <v>9</v>
      </c>
      <c r="D92" s="14">
        <v>5</v>
      </c>
      <c r="E92" s="14"/>
      <c r="F92" s="14"/>
    </row>
    <row r="93" spans="1:6" x14ac:dyDescent="0.25">
      <c r="A93" s="14" t="s">
        <v>245</v>
      </c>
      <c r="B93" s="14" t="s">
        <v>15</v>
      </c>
      <c r="C93" s="14">
        <v>5.16</v>
      </c>
      <c r="D93" s="14">
        <v>3</v>
      </c>
      <c r="E93" s="14"/>
      <c r="F93" s="14"/>
    </row>
    <row r="94" spans="1:6" x14ac:dyDescent="0.25">
      <c r="A94" s="14" t="s">
        <v>246</v>
      </c>
      <c r="B94" s="14" t="s">
        <v>15</v>
      </c>
      <c r="C94" s="14">
        <v>5</v>
      </c>
      <c r="D94" s="14">
        <v>2.95</v>
      </c>
      <c r="E94" s="14"/>
      <c r="F94" s="14"/>
    </row>
    <row r="95" spans="1:6" x14ac:dyDescent="0.25">
      <c r="A95" s="14" t="s">
        <v>247</v>
      </c>
      <c r="B95" s="14" t="s">
        <v>15</v>
      </c>
      <c r="C95" s="14">
        <v>5</v>
      </c>
      <c r="D95" s="14">
        <v>3</v>
      </c>
      <c r="E95" s="14"/>
      <c r="F95" s="14"/>
    </row>
    <row r="96" spans="1:6" x14ac:dyDescent="0.25">
      <c r="A96" s="14" t="s">
        <v>124</v>
      </c>
      <c r="B96" s="14" t="s">
        <v>15</v>
      </c>
      <c r="C96" s="14">
        <v>8</v>
      </c>
      <c r="D96" s="15">
        <v>1</v>
      </c>
      <c r="E96" s="14" t="s">
        <v>248</v>
      </c>
      <c r="F96" s="14"/>
    </row>
    <row r="97" spans="1:6" x14ac:dyDescent="0.25">
      <c r="A97" s="14" t="s">
        <v>231</v>
      </c>
      <c r="B97" s="14" t="s">
        <v>15</v>
      </c>
      <c r="C97" s="14">
        <v>8</v>
      </c>
      <c r="D97" s="15">
        <v>1.34</v>
      </c>
      <c r="E97" s="14"/>
      <c r="F97" s="14"/>
    </row>
    <row r="98" spans="1:6" x14ac:dyDescent="0.25">
      <c r="A98" s="14" t="s">
        <v>251</v>
      </c>
      <c r="B98" s="14" t="s">
        <v>15</v>
      </c>
      <c r="C98" s="14">
        <v>8.31</v>
      </c>
      <c r="D98" s="15">
        <v>1.68</v>
      </c>
      <c r="E98" s="14"/>
      <c r="F98" s="14"/>
    </row>
    <row r="99" spans="1:6" x14ac:dyDescent="0.25">
      <c r="A99" s="14" t="s">
        <v>249</v>
      </c>
      <c r="B99" s="14" t="s">
        <v>15</v>
      </c>
      <c r="C99" s="14">
        <v>8</v>
      </c>
      <c r="D99" s="15">
        <v>1.26</v>
      </c>
      <c r="E99" s="14"/>
      <c r="F99" s="14"/>
    </row>
    <row r="100" spans="1:6" x14ac:dyDescent="0.25">
      <c r="A100" s="14" t="s">
        <v>250</v>
      </c>
      <c r="B100" s="14" t="s">
        <v>15</v>
      </c>
      <c r="C100" s="14">
        <v>12</v>
      </c>
      <c r="D100" s="15">
        <v>1.08</v>
      </c>
      <c r="E100" s="14"/>
      <c r="F100" s="14"/>
    </row>
    <row r="101" spans="1:6" x14ac:dyDescent="0.25">
      <c r="A101" s="14" t="s">
        <v>252</v>
      </c>
      <c r="B101" s="14" t="s">
        <v>15</v>
      </c>
      <c r="C101" s="14">
        <v>11.5</v>
      </c>
      <c r="D101" s="14">
        <v>3.5</v>
      </c>
      <c r="E101" s="14"/>
      <c r="F101" s="14"/>
    </row>
    <row r="102" spans="1:6" x14ac:dyDescent="0.25">
      <c r="A102" s="14" t="s">
        <v>265</v>
      </c>
      <c r="B102" s="14" t="s">
        <v>15</v>
      </c>
      <c r="C102" s="14">
        <v>12</v>
      </c>
      <c r="D102" s="12">
        <v>5.31</v>
      </c>
      <c r="E102" s="14"/>
      <c r="F102" s="14"/>
    </row>
    <row r="103" spans="1:6" x14ac:dyDescent="0.25">
      <c r="A103" s="14" t="s">
        <v>244</v>
      </c>
      <c r="B103" s="14" t="s">
        <v>15</v>
      </c>
      <c r="C103" s="14">
        <v>9.5</v>
      </c>
      <c r="D103" s="17">
        <v>2.95</v>
      </c>
      <c r="E103" s="14"/>
      <c r="F103" s="14"/>
    </row>
    <row r="104" spans="1:6" x14ac:dyDescent="0.25">
      <c r="A104" s="14" t="s">
        <v>140</v>
      </c>
      <c r="B104" s="14" t="s">
        <v>15</v>
      </c>
      <c r="C104" s="14">
        <v>6.8</v>
      </c>
      <c r="D104" s="17">
        <v>2.91</v>
      </c>
      <c r="E104" s="14"/>
      <c r="F104" s="14"/>
    </row>
    <row r="105" spans="1:6" x14ac:dyDescent="0.25">
      <c r="A105" s="14" t="s">
        <v>266</v>
      </c>
      <c r="B105" s="14" t="s">
        <v>15</v>
      </c>
      <c r="C105" s="14">
        <v>9.3699999999999992</v>
      </c>
      <c r="D105" s="14">
        <v>2.97</v>
      </c>
      <c r="E105" s="14" t="s">
        <v>35</v>
      </c>
      <c r="F105" s="14"/>
    </row>
    <row r="106" spans="1:6" x14ac:dyDescent="0.25">
      <c r="A106" s="14" t="s">
        <v>141</v>
      </c>
      <c r="B106" s="14" t="s">
        <v>142</v>
      </c>
      <c r="C106" s="14">
        <v>17.829999999999998</v>
      </c>
      <c r="D106" s="14">
        <v>3</v>
      </c>
      <c r="E106" s="14" t="s">
        <v>35</v>
      </c>
      <c r="F106" s="14"/>
    </row>
    <row r="107" spans="1:6" x14ac:dyDescent="0.25">
      <c r="A107" s="14" t="s">
        <v>143</v>
      </c>
      <c r="B107" s="14" t="s">
        <v>144</v>
      </c>
      <c r="C107" s="14">
        <v>9.6199999999999992</v>
      </c>
      <c r="D107" s="14">
        <v>3.06</v>
      </c>
      <c r="E107" s="14" t="s">
        <v>35</v>
      </c>
      <c r="F107" s="14"/>
    </row>
    <row r="108" spans="1:6" x14ac:dyDescent="0.25">
      <c r="A108" s="14" t="s">
        <v>145</v>
      </c>
      <c r="B108" s="14" t="s">
        <v>144</v>
      </c>
      <c r="C108" s="14">
        <v>9.5399999999999991</v>
      </c>
      <c r="D108" s="14">
        <v>3.11</v>
      </c>
      <c r="E108" s="14" t="s">
        <v>35</v>
      </c>
      <c r="F108" s="14"/>
    </row>
    <row r="109" spans="1:6" x14ac:dyDescent="0.25">
      <c r="A109" s="14" t="s">
        <v>146</v>
      </c>
      <c r="B109" s="14" t="s">
        <v>147</v>
      </c>
      <c r="C109" s="14">
        <v>5.9</v>
      </c>
      <c r="D109" s="14">
        <v>2.5</v>
      </c>
      <c r="E109" s="14" t="s">
        <v>35</v>
      </c>
      <c r="F109" s="14"/>
    </row>
    <row r="110" spans="1:6" x14ac:dyDescent="0.25">
      <c r="A110" s="14" t="s">
        <v>148</v>
      </c>
      <c r="B110" s="14" t="s">
        <v>149</v>
      </c>
      <c r="C110" s="14">
        <v>6.9</v>
      </c>
      <c r="D110" s="14">
        <v>2.5</v>
      </c>
      <c r="E110" s="14" t="s">
        <v>35</v>
      </c>
      <c r="F110" s="14"/>
    </row>
    <row r="111" spans="1:6" x14ac:dyDescent="0.25">
      <c r="A111" s="14" t="s">
        <v>150</v>
      </c>
      <c r="B111" s="14" t="s">
        <v>151</v>
      </c>
      <c r="C111" s="14">
        <v>7.52</v>
      </c>
      <c r="D111" s="14">
        <v>2.5</v>
      </c>
      <c r="E111" s="14" t="s">
        <v>35</v>
      </c>
      <c r="F111" s="14"/>
    </row>
    <row r="112" spans="1:6" x14ac:dyDescent="0.25">
      <c r="A112" s="14" t="s">
        <v>152</v>
      </c>
      <c r="B112" s="14" t="s">
        <v>153</v>
      </c>
      <c r="C112" s="14">
        <v>5.65</v>
      </c>
      <c r="D112" s="14">
        <v>2.7</v>
      </c>
      <c r="E112" s="14" t="s">
        <v>35</v>
      </c>
      <c r="F112" s="14"/>
    </row>
    <row r="113" spans="1:6" x14ac:dyDescent="0.25">
      <c r="A113" s="14" t="s">
        <v>154</v>
      </c>
      <c r="B113" s="14" t="s">
        <v>153</v>
      </c>
      <c r="C113" s="14">
        <v>6.9</v>
      </c>
      <c r="D113" s="14">
        <v>2.5</v>
      </c>
      <c r="E113" s="14" t="s">
        <v>35</v>
      </c>
      <c r="F113" s="14"/>
    </row>
    <row r="114" spans="1:6" x14ac:dyDescent="0.25">
      <c r="A114" s="14" t="s">
        <v>155</v>
      </c>
      <c r="B114" s="14" t="s">
        <v>156</v>
      </c>
      <c r="C114" s="14">
        <v>5.9</v>
      </c>
      <c r="D114" s="14">
        <v>2.5</v>
      </c>
      <c r="E114" s="14" t="s">
        <v>35</v>
      </c>
      <c r="F114" s="14"/>
    </row>
    <row r="115" spans="1:6" x14ac:dyDescent="0.25">
      <c r="A115" s="14" t="s">
        <v>157</v>
      </c>
      <c r="B115" s="14" t="s">
        <v>16</v>
      </c>
      <c r="C115" s="14">
        <v>5.9</v>
      </c>
      <c r="D115" s="14">
        <v>2.5</v>
      </c>
      <c r="E115" s="14" t="s">
        <v>35</v>
      </c>
      <c r="F115" s="14"/>
    </row>
    <row r="116" spans="1:6" x14ac:dyDescent="0.25">
      <c r="A116" s="14" t="s">
        <v>158</v>
      </c>
      <c r="B116" s="14" t="s">
        <v>16</v>
      </c>
      <c r="C116" s="14">
        <v>8.6999999999999993</v>
      </c>
      <c r="D116" s="14">
        <v>2.57</v>
      </c>
      <c r="E116" s="14" t="s">
        <v>35</v>
      </c>
      <c r="F116" s="14"/>
    </row>
    <row r="117" spans="1:6" x14ac:dyDescent="0.25">
      <c r="A117" s="14" t="s">
        <v>159</v>
      </c>
      <c r="B117" s="14" t="s">
        <v>16</v>
      </c>
      <c r="C117" s="14">
        <v>5.94</v>
      </c>
      <c r="D117" s="15">
        <v>1.65</v>
      </c>
      <c r="E117" s="14" t="s">
        <v>35</v>
      </c>
      <c r="F117" s="14"/>
    </row>
    <row r="118" spans="1:6" x14ac:dyDescent="0.25">
      <c r="A118" s="14" t="s">
        <v>160</v>
      </c>
      <c r="B118" s="14" t="s">
        <v>16</v>
      </c>
      <c r="C118" s="14">
        <v>5.91</v>
      </c>
      <c r="D118" s="15">
        <v>1.69</v>
      </c>
      <c r="E118" s="14" t="s">
        <v>35</v>
      </c>
      <c r="F118" s="14"/>
    </row>
    <row r="119" spans="1:6" x14ac:dyDescent="0.25">
      <c r="A119" s="14" t="s">
        <v>267</v>
      </c>
      <c r="B119" s="14" t="s">
        <v>16</v>
      </c>
      <c r="C119" s="14">
        <v>5.54</v>
      </c>
      <c r="D119" s="15">
        <v>0.85</v>
      </c>
      <c r="E119" s="14" t="s">
        <v>35</v>
      </c>
      <c r="F119" s="14"/>
    </row>
    <row r="120" spans="1:6" x14ac:dyDescent="0.25">
      <c r="A120" s="14" t="s">
        <v>268</v>
      </c>
      <c r="B120" s="14" t="s">
        <v>16</v>
      </c>
      <c r="C120" s="14"/>
      <c r="D120" s="15">
        <v>1.05</v>
      </c>
      <c r="E120" s="14" t="s">
        <v>35</v>
      </c>
      <c r="F120" s="14"/>
    </row>
    <row r="121" spans="1:6" x14ac:dyDescent="0.25">
      <c r="A121" s="14" t="s">
        <v>161</v>
      </c>
      <c r="B121" s="14" t="s">
        <v>16</v>
      </c>
      <c r="C121" s="14">
        <v>4</v>
      </c>
      <c r="D121" s="15">
        <v>1.34</v>
      </c>
      <c r="E121" s="14" t="s">
        <v>35</v>
      </c>
      <c r="F121" s="14"/>
    </row>
    <row r="122" spans="1:6" x14ac:dyDescent="0.25">
      <c r="A122" s="14" t="s">
        <v>162</v>
      </c>
      <c r="B122" s="14" t="s">
        <v>16</v>
      </c>
      <c r="C122" s="14">
        <v>4.91</v>
      </c>
      <c r="D122" s="15">
        <v>0.96</v>
      </c>
      <c r="E122" s="14" t="s">
        <v>35</v>
      </c>
      <c r="F122" s="14"/>
    </row>
    <row r="123" spans="1:6" x14ac:dyDescent="0.25">
      <c r="A123" s="14" t="s">
        <v>269</v>
      </c>
      <c r="B123" s="14" t="s">
        <v>16</v>
      </c>
      <c r="C123" s="14">
        <v>6.92</v>
      </c>
      <c r="D123" s="14">
        <v>3.01</v>
      </c>
      <c r="E123" s="14" t="s">
        <v>35</v>
      </c>
      <c r="F123" s="14"/>
    </row>
    <row r="124" spans="1:6" s="14" customFormat="1" x14ac:dyDescent="0.25">
      <c r="A124" s="14" t="s">
        <v>326</v>
      </c>
      <c r="B124" s="14" t="s">
        <v>16</v>
      </c>
      <c r="D124" s="15">
        <v>1.05</v>
      </c>
      <c r="E124" s="14" t="s">
        <v>254</v>
      </c>
      <c r="F124" s="14" t="s">
        <v>344</v>
      </c>
    </row>
    <row r="125" spans="1:6" s="14" customFormat="1" x14ac:dyDescent="0.25">
      <c r="A125" s="14" t="s">
        <v>253</v>
      </c>
      <c r="B125" s="14" t="s">
        <v>16</v>
      </c>
      <c r="C125" s="14">
        <v>8.35</v>
      </c>
      <c r="D125" s="15">
        <v>1.24</v>
      </c>
      <c r="E125" s="14" t="s">
        <v>254</v>
      </c>
      <c r="F125" s="14" t="s">
        <v>344</v>
      </c>
    </row>
    <row r="126" spans="1:6" s="14" customFormat="1" x14ac:dyDescent="0.25">
      <c r="A126" s="14" t="s">
        <v>327</v>
      </c>
      <c r="B126" s="14" t="s">
        <v>16</v>
      </c>
      <c r="C126" s="14">
        <v>8.02</v>
      </c>
      <c r="D126" s="15">
        <v>1.0900000000000001</v>
      </c>
      <c r="E126" s="14" t="s">
        <v>254</v>
      </c>
      <c r="F126" s="14" t="s">
        <v>344</v>
      </c>
    </row>
    <row r="127" spans="1:6" x14ac:dyDescent="0.25">
      <c r="A127" s="14" t="s">
        <v>163</v>
      </c>
      <c r="B127" s="14" t="s">
        <v>17</v>
      </c>
      <c r="C127" s="14">
        <v>9</v>
      </c>
      <c r="D127" s="15">
        <v>1.05</v>
      </c>
      <c r="E127" s="14" t="s">
        <v>164</v>
      </c>
      <c r="F127" s="14" t="s">
        <v>344</v>
      </c>
    </row>
    <row r="128" spans="1:6" x14ac:dyDescent="0.25">
      <c r="A128" s="14" t="s">
        <v>256</v>
      </c>
      <c r="B128" s="14" t="s">
        <v>255</v>
      </c>
      <c r="C128" s="14">
        <v>10</v>
      </c>
      <c r="D128" s="15">
        <v>1.1499999999999999</v>
      </c>
      <c r="E128" s="14" t="s">
        <v>164</v>
      </c>
      <c r="F128" s="14" t="s">
        <v>344</v>
      </c>
    </row>
    <row r="129" spans="1:6" x14ac:dyDescent="0.25">
      <c r="A129" s="14" t="s">
        <v>165</v>
      </c>
      <c r="B129" s="14" t="s">
        <v>166</v>
      </c>
      <c r="C129" s="14">
        <v>7.99</v>
      </c>
      <c r="D129" s="14">
        <v>2.5299999999999998</v>
      </c>
      <c r="E129" s="14" t="s">
        <v>164</v>
      </c>
      <c r="F129" s="14"/>
    </row>
    <row r="130" spans="1:6" x14ac:dyDescent="0.25">
      <c r="A130" s="14" t="s">
        <v>167</v>
      </c>
      <c r="B130" s="14" t="s">
        <v>19</v>
      </c>
      <c r="C130" s="14">
        <v>8.0399999999999991</v>
      </c>
      <c r="D130" s="15">
        <v>1.1299999999999999</v>
      </c>
      <c r="E130" s="14" t="s">
        <v>164</v>
      </c>
      <c r="F130" s="14" t="s">
        <v>257</v>
      </c>
    </row>
    <row r="131" spans="1:6" x14ac:dyDescent="0.25">
      <c r="A131" s="14" t="s">
        <v>168</v>
      </c>
      <c r="B131" s="14" t="s">
        <v>19</v>
      </c>
      <c r="C131" s="14">
        <v>5.5</v>
      </c>
      <c r="D131" s="14">
        <v>4.05</v>
      </c>
      <c r="E131" s="14" t="s">
        <v>35</v>
      </c>
      <c r="F131" s="14"/>
    </row>
    <row r="132" spans="1:6" x14ac:dyDescent="0.25">
      <c r="A132" s="14" t="s">
        <v>169</v>
      </c>
      <c r="B132" s="14" t="s">
        <v>19</v>
      </c>
      <c r="C132" s="14">
        <v>4.5</v>
      </c>
      <c r="D132" s="14">
        <v>2.25</v>
      </c>
      <c r="E132" s="14" t="s">
        <v>35</v>
      </c>
      <c r="F132" s="14"/>
    </row>
    <row r="133" spans="1:6" x14ac:dyDescent="0.25">
      <c r="A133" s="14" t="s">
        <v>170</v>
      </c>
      <c r="B133" s="14" t="s">
        <v>19</v>
      </c>
      <c r="C133" s="14">
        <v>4.2</v>
      </c>
      <c r="D133" s="14">
        <v>2.65</v>
      </c>
      <c r="E133" s="14" t="s">
        <v>35</v>
      </c>
      <c r="F133" s="14"/>
    </row>
    <row r="134" spans="1:6" x14ac:dyDescent="0.25">
      <c r="A134" s="14" t="s">
        <v>171</v>
      </c>
      <c r="B134" s="14" t="s">
        <v>19</v>
      </c>
      <c r="C134" s="14">
        <v>5.5</v>
      </c>
      <c r="D134" s="14">
        <v>4.05</v>
      </c>
      <c r="E134" s="14" t="s">
        <v>35</v>
      </c>
      <c r="F134" s="14"/>
    </row>
    <row r="135" spans="1:6" x14ac:dyDescent="0.25">
      <c r="A135" s="14" t="s">
        <v>172</v>
      </c>
      <c r="B135" s="14" t="s">
        <v>19</v>
      </c>
      <c r="C135" s="14">
        <v>6.98</v>
      </c>
      <c r="D135" s="15">
        <v>1.42</v>
      </c>
      <c r="E135" s="14" t="s">
        <v>35</v>
      </c>
      <c r="F135" s="14" t="s">
        <v>257</v>
      </c>
    </row>
    <row r="136" spans="1:6" x14ac:dyDescent="0.25">
      <c r="A136" s="14" t="s">
        <v>173</v>
      </c>
      <c r="B136" s="14" t="s">
        <v>174</v>
      </c>
      <c r="C136" s="14">
        <v>4.2</v>
      </c>
      <c r="D136" s="14">
        <v>2.29</v>
      </c>
      <c r="E136" s="14" t="s">
        <v>35</v>
      </c>
      <c r="F136" s="14"/>
    </row>
    <row r="137" spans="1:6" x14ac:dyDescent="0.25">
      <c r="A137" s="14" t="s">
        <v>175</v>
      </c>
      <c r="B137" s="14" t="s">
        <v>174</v>
      </c>
      <c r="C137" s="14">
        <v>4.1500000000000004</v>
      </c>
      <c r="D137" s="15">
        <v>1.19</v>
      </c>
      <c r="E137" s="14" t="s">
        <v>176</v>
      </c>
      <c r="F137" s="14" t="s">
        <v>344</v>
      </c>
    </row>
    <row r="138" spans="1:6" x14ac:dyDescent="0.25">
      <c r="A138" s="14" t="s">
        <v>177</v>
      </c>
      <c r="B138" s="14" t="s">
        <v>174</v>
      </c>
      <c r="C138" s="14">
        <v>4.7</v>
      </c>
      <c r="D138" s="15">
        <v>1.06</v>
      </c>
      <c r="E138" s="14" t="s">
        <v>176</v>
      </c>
      <c r="F138" s="14" t="s">
        <v>344</v>
      </c>
    </row>
    <row r="139" spans="1:6" x14ac:dyDescent="0.25">
      <c r="A139" s="14" t="s">
        <v>178</v>
      </c>
      <c r="B139" s="14" t="s">
        <v>174</v>
      </c>
      <c r="C139" s="14">
        <v>4.57</v>
      </c>
      <c r="D139" s="14">
        <v>2.2400000000000002</v>
      </c>
      <c r="E139" s="14" t="s">
        <v>35</v>
      </c>
      <c r="F139" s="14"/>
    </row>
    <row r="140" spans="1:6" x14ac:dyDescent="0.25">
      <c r="A140" s="14" t="s">
        <v>179</v>
      </c>
      <c r="B140" s="14" t="s">
        <v>180</v>
      </c>
      <c r="C140" s="14">
        <v>3.94</v>
      </c>
      <c r="D140" s="14">
        <v>2.19</v>
      </c>
      <c r="E140" s="14" t="s">
        <v>35</v>
      </c>
      <c r="F140" s="14"/>
    </row>
    <row r="141" spans="1:6" x14ac:dyDescent="0.25">
      <c r="A141" s="14" t="s">
        <v>181</v>
      </c>
      <c r="B141" s="14" t="s">
        <v>182</v>
      </c>
      <c r="C141" s="14">
        <v>9.9</v>
      </c>
      <c r="D141" s="14">
        <v>2.6</v>
      </c>
      <c r="E141" s="14" t="s">
        <v>35</v>
      </c>
      <c r="F141" s="14"/>
    </row>
    <row r="142" spans="1:6" x14ac:dyDescent="0.25">
      <c r="A142" s="14" t="s">
        <v>183</v>
      </c>
      <c r="B142" s="14" t="s">
        <v>182</v>
      </c>
      <c r="C142" s="14">
        <v>7.4</v>
      </c>
      <c r="D142" s="14">
        <v>2.2999999999999998</v>
      </c>
      <c r="E142" s="14" t="s">
        <v>35</v>
      </c>
      <c r="F142" s="14"/>
    </row>
    <row r="143" spans="1:6" x14ac:dyDescent="0.25">
      <c r="A143" s="14" t="s">
        <v>184</v>
      </c>
      <c r="B143" s="14" t="s">
        <v>185</v>
      </c>
      <c r="C143" s="14">
        <v>6</v>
      </c>
      <c r="D143" s="14">
        <v>2.7</v>
      </c>
      <c r="E143" s="14" t="s">
        <v>35</v>
      </c>
      <c r="F143" s="14"/>
    </row>
    <row r="144" spans="1:6" x14ac:dyDescent="0.25">
      <c r="A144" s="14" t="s">
        <v>186</v>
      </c>
      <c r="B144" s="14" t="s">
        <v>185</v>
      </c>
      <c r="C144" s="14">
        <v>7.5</v>
      </c>
      <c r="D144" s="14">
        <v>2.2999999999999998</v>
      </c>
      <c r="E144" s="14" t="s">
        <v>35</v>
      </c>
      <c r="F144" s="14"/>
    </row>
    <row r="145" spans="1:6" x14ac:dyDescent="0.25">
      <c r="A145" s="14" t="s">
        <v>187</v>
      </c>
      <c r="B145" s="14" t="s">
        <v>270</v>
      </c>
      <c r="C145" s="14">
        <v>4.7</v>
      </c>
      <c r="D145" s="14">
        <v>2.4</v>
      </c>
      <c r="E145" s="14" t="s">
        <v>35</v>
      </c>
      <c r="F145" s="14"/>
    </row>
    <row r="146" spans="1:6" x14ac:dyDescent="0.25">
      <c r="A146" s="14" t="s">
        <v>188</v>
      </c>
      <c r="B146" s="14" t="s">
        <v>270</v>
      </c>
      <c r="C146" s="14">
        <v>4.5999999999999996</v>
      </c>
      <c r="D146" s="14">
        <v>2.2999999999999998</v>
      </c>
      <c r="E146" s="14" t="s">
        <v>35</v>
      </c>
      <c r="F146" s="14"/>
    </row>
    <row r="147" spans="1:6" x14ac:dyDescent="0.25">
      <c r="A147" s="14" t="s">
        <v>189</v>
      </c>
      <c r="B147" s="14" t="s">
        <v>270</v>
      </c>
      <c r="C147" s="14">
        <v>14.7</v>
      </c>
      <c r="D147" s="14">
        <v>2.2999999999999998</v>
      </c>
      <c r="E147" s="14" t="s">
        <v>35</v>
      </c>
      <c r="F147" s="14"/>
    </row>
    <row r="148" spans="1:6" x14ac:dyDescent="0.25">
      <c r="A148" s="14" t="s">
        <v>190</v>
      </c>
      <c r="B148" s="14" t="s">
        <v>191</v>
      </c>
      <c r="C148" s="14">
        <v>14.7</v>
      </c>
      <c r="D148" s="14">
        <v>2.2999999999999998</v>
      </c>
      <c r="E148" s="14" t="s">
        <v>35</v>
      </c>
      <c r="F148" s="14"/>
    </row>
    <row r="149" spans="1:6" x14ac:dyDescent="0.25">
      <c r="A149" s="14" t="s">
        <v>192</v>
      </c>
      <c r="B149" s="14" t="s">
        <v>193</v>
      </c>
      <c r="C149" s="14">
        <v>9</v>
      </c>
      <c r="D149" s="15">
        <v>1.4</v>
      </c>
      <c r="E149" s="14" t="s">
        <v>271</v>
      </c>
      <c r="F149" s="14" t="s">
        <v>273</v>
      </c>
    </row>
    <row r="150" spans="1:6" x14ac:dyDescent="0.25">
      <c r="A150" s="14" t="s">
        <v>194</v>
      </c>
      <c r="B150" s="14" t="s">
        <v>20</v>
      </c>
      <c r="C150" s="14">
        <v>8.3000000000000007</v>
      </c>
      <c r="D150" s="15">
        <v>1.62</v>
      </c>
      <c r="E150" s="14" t="s">
        <v>271</v>
      </c>
      <c r="F150" s="14" t="s">
        <v>258</v>
      </c>
    </row>
    <row r="151" spans="1:6" x14ac:dyDescent="0.25">
      <c r="A151" s="14" t="s">
        <v>195</v>
      </c>
      <c r="B151" s="14" t="s">
        <v>20</v>
      </c>
      <c r="C151" s="14">
        <v>8.3000000000000007</v>
      </c>
      <c r="D151" s="15">
        <v>1.62</v>
      </c>
      <c r="E151" s="14" t="s">
        <v>196</v>
      </c>
      <c r="F151" s="14" t="s">
        <v>258</v>
      </c>
    </row>
    <row r="152" spans="1:6" x14ac:dyDescent="0.25">
      <c r="A152" s="14" t="s">
        <v>197</v>
      </c>
      <c r="B152" s="14" t="s">
        <v>20</v>
      </c>
      <c r="C152" s="14">
        <v>5.62</v>
      </c>
      <c r="D152" s="14">
        <v>2.5</v>
      </c>
      <c r="E152" s="14" t="s">
        <v>35</v>
      </c>
      <c r="F152" s="14"/>
    </row>
    <row r="153" spans="1:6" x14ac:dyDescent="0.25">
      <c r="A153" s="14" t="s">
        <v>198</v>
      </c>
      <c r="B153" s="14" t="s">
        <v>20</v>
      </c>
      <c r="C153" s="14">
        <v>5.6</v>
      </c>
      <c r="D153" s="14">
        <v>5.6</v>
      </c>
      <c r="E153" s="14" t="s">
        <v>35</v>
      </c>
      <c r="F153" s="14"/>
    </row>
    <row r="154" spans="1:6" x14ac:dyDescent="0.25">
      <c r="A154" s="14" t="s">
        <v>199</v>
      </c>
      <c r="B154" s="14" t="s">
        <v>20</v>
      </c>
      <c r="C154" s="14">
        <v>5.0199999999999996</v>
      </c>
      <c r="D154" s="14">
        <v>2.12</v>
      </c>
      <c r="E154" s="14" t="s">
        <v>35</v>
      </c>
      <c r="F154" s="14"/>
    </row>
    <row r="155" spans="1:6" x14ac:dyDescent="0.25">
      <c r="A155" s="14" t="s">
        <v>200</v>
      </c>
      <c r="B155" s="14" t="s">
        <v>20</v>
      </c>
      <c r="C155" s="14">
        <v>4.99</v>
      </c>
      <c r="D155" s="14">
        <v>1.87</v>
      </c>
      <c r="E155" s="14" t="s">
        <v>35</v>
      </c>
      <c r="F155" s="14"/>
    </row>
    <row r="156" spans="1:6" s="14" customFormat="1" x14ac:dyDescent="0.25">
      <c r="A156" s="14" t="s">
        <v>201</v>
      </c>
      <c r="B156" s="14" t="s">
        <v>20</v>
      </c>
      <c r="C156" s="14">
        <v>5.6</v>
      </c>
      <c r="D156" s="15">
        <v>1.1499999999999999</v>
      </c>
      <c r="E156" s="14" t="s">
        <v>35</v>
      </c>
      <c r="F156" s="14" t="s">
        <v>258</v>
      </c>
    </row>
    <row r="157" spans="1:6" x14ac:dyDescent="0.25">
      <c r="A157" s="14" t="s">
        <v>202</v>
      </c>
      <c r="B157" s="14" t="s">
        <v>20</v>
      </c>
      <c r="C157" s="14">
        <v>4.38</v>
      </c>
      <c r="D157" s="15">
        <v>1.37</v>
      </c>
      <c r="E157" s="14" t="s">
        <v>35</v>
      </c>
      <c r="F157" s="14" t="s">
        <v>258</v>
      </c>
    </row>
    <row r="158" spans="1:6" x14ac:dyDescent="0.25">
      <c r="A158" s="14" t="s">
        <v>203</v>
      </c>
      <c r="B158" s="14" t="s">
        <v>20</v>
      </c>
      <c r="C158" s="14">
        <v>7.35</v>
      </c>
      <c r="D158" s="15">
        <v>1.52</v>
      </c>
      <c r="E158" s="14" t="s">
        <v>35</v>
      </c>
      <c r="F158" s="14" t="s">
        <v>258</v>
      </c>
    </row>
    <row r="159" spans="1:6" x14ac:dyDescent="0.25">
      <c r="A159" s="14" t="s">
        <v>204</v>
      </c>
      <c r="B159" s="14" t="s">
        <v>205</v>
      </c>
      <c r="C159" s="14">
        <v>7.44</v>
      </c>
      <c r="D159" s="14">
        <v>2.0699999999999998</v>
      </c>
      <c r="E159" s="14" t="s">
        <v>35</v>
      </c>
      <c r="F159" s="14"/>
    </row>
    <row r="160" spans="1:6" x14ac:dyDescent="0.25">
      <c r="A160" s="14" t="s">
        <v>206</v>
      </c>
      <c r="B160" s="14" t="s">
        <v>205</v>
      </c>
      <c r="C160" s="14">
        <v>5.09</v>
      </c>
      <c r="D160" s="14">
        <v>2.02</v>
      </c>
      <c r="E160" s="14" t="s">
        <v>35</v>
      </c>
      <c r="F160" s="14"/>
    </row>
    <row r="161" spans="1:6" x14ac:dyDescent="0.25">
      <c r="A161" s="14" t="s">
        <v>207</v>
      </c>
      <c r="B161" s="14" t="s">
        <v>205</v>
      </c>
      <c r="C161" s="14">
        <v>4.3499999999999996</v>
      </c>
      <c r="D161" s="15">
        <v>1.47</v>
      </c>
      <c r="E161" s="14" t="s">
        <v>35</v>
      </c>
      <c r="F161" s="14" t="s">
        <v>258</v>
      </c>
    </row>
    <row r="162" spans="1:6" x14ac:dyDescent="0.25">
      <c r="A162" s="14" t="s">
        <v>208</v>
      </c>
      <c r="B162" s="14" t="s">
        <v>205</v>
      </c>
      <c r="C162" s="14">
        <v>4.24</v>
      </c>
      <c r="D162" s="14">
        <v>2.42</v>
      </c>
      <c r="E162" s="14" t="s">
        <v>35</v>
      </c>
      <c r="F162" s="14" t="s">
        <v>272</v>
      </c>
    </row>
    <row r="163" spans="1:6" x14ac:dyDescent="0.25">
      <c r="A163" s="14" t="s">
        <v>209</v>
      </c>
      <c r="B163" s="14" t="s">
        <v>205</v>
      </c>
      <c r="C163" s="14">
        <v>14.96</v>
      </c>
      <c r="D163" s="14">
        <v>2.12</v>
      </c>
      <c r="E163" s="14" t="s">
        <v>35</v>
      </c>
      <c r="F163" s="14"/>
    </row>
    <row r="164" spans="1:6" x14ac:dyDescent="0.25">
      <c r="A164" s="14" t="s">
        <v>210</v>
      </c>
      <c r="B164" s="14" t="s">
        <v>205</v>
      </c>
      <c r="C164" s="14">
        <v>5.28</v>
      </c>
      <c r="D164" s="14">
        <v>2.17</v>
      </c>
      <c r="E164" s="14" t="s">
        <v>35</v>
      </c>
      <c r="F164" s="14"/>
    </row>
    <row r="165" spans="1:6" x14ac:dyDescent="0.25">
      <c r="A165" s="14" t="s">
        <v>211</v>
      </c>
      <c r="B165" s="14" t="s">
        <v>21</v>
      </c>
      <c r="C165" s="14">
        <v>15</v>
      </c>
      <c r="D165" s="14">
        <v>3</v>
      </c>
      <c r="E165" s="14" t="s">
        <v>35</v>
      </c>
      <c r="F165" s="14"/>
    </row>
    <row r="166" spans="1:6" x14ac:dyDescent="0.25">
      <c r="A166" s="14" t="s">
        <v>212</v>
      </c>
      <c r="B166" s="14" t="s">
        <v>21</v>
      </c>
      <c r="C166" s="14">
        <v>6</v>
      </c>
      <c r="D166" s="14">
        <v>2.57</v>
      </c>
      <c r="E166" s="14" t="s">
        <v>35</v>
      </c>
      <c r="F166" s="14"/>
    </row>
    <row r="167" spans="1:6" x14ac:dyDescent="0.25">
      <c r="A167" s="14" t="s">
        <v>213</v>
      </c>
      <c r="B167" s="14" t="s">
        <v>21</v>
      </c>
      <c r="C167" s="14">
        <v>4.5</v>
      </c>
      <c r="D167" s="14">
        <v>2.5</v>
      </c>
      <c r="E167" s="14" t="s">
        <v>35</v>
      </c>
      <c r="F167" s="14" t="s">
        <v>276</v>
      </c>
    </row>
    <row r="168" spans="1:6" x14ac:dyDescent="0.25">
      <c r="A168" s="14" t="s">
        <v>214</v>
      </c>
      <c r="B168" s="14" t="s">
        <v>21</v>
      </c>
      <c r="C168" s="14">
        <v>4.8</v>
      </c>
      <c r="D168" s="14">
        <v>2.48</v>
      </c>
      <c r="E168" s="14" t="s">
        <v>35</v>
      </c>
      <c r="F168" s="14"/>
    </row>
    <row r="169" spans="1:6" x14ac:dyDescent="0.25">
      <c r="A169" s="14" t="s">
        <v>215</v>
      </c>
      <c r="B169" s="14" t="s">
        <v>21</v>
      </c>
      <c r="C169" s="14">
        <v>5.5</v>
      </c>
      <c r="D169" s="14">
        <v>2.13</v>
      </c>
      <c r="E169" s="14" t="s">
        <v>35</v>
      </c>
      <c r="F169" s="14"/>
    </row>
    <row r="170" spans="1:6" x14ac:dyDescent="0.25">
      <c r="A170" s="14" t="s">
        <v>274</v>
      </c>
      <c r="B170" s="14" t="s">
        <v>21</v>
      </c>
      <c r="C170" s="14">
        <v>3.4</v>
      </c>
      <c r="D170" s="14">
        <v>2.5299999999999998</v>
      </c>
      <c r="E170" s="14" t="s">
        <v>35</v>
      </c>
      <c r="F170" s="14"/>
    </row>
    <row r="171" spans="1:6" x14ac:dyDescent="0.25">
      <c r="A171" s="14" t="s">
        <v>216</v>
      </c>
      <c r="B171" s="14" t="s">
        <v>21</v>
      </c>
      <c r="C171" s="14">
        <v>5</v>
      </c>
      <c r="D171" s="14">
        <v>2.02</v>
      </c>
      <c r="E171" s="14" t="s">
        <v>35</v>
      </c>
      <c r="F171" s="14"/>
    </row>
    <row r="172" spans="1:6" x14ac:dyDescent="0.25">
      <c r="A172" s="14" t="s">
        <v>217</v>
      </c>
      <c r="B172" s="14" t="s">
        <v>21</v>
      </c>
      <c r="C172" s="14">
        <v>4.9000000000000004</v>
      </c>
      <c r="D172" s="14">
        <v>2.0699999999999998</v>
      </c>
      <c r="E172" s="14" t="s">
        <v>35</v>
      </c>
      <c r="F172" s="14"/>
    </row>
    <row r="173" spans="1:6" x14ac:dyDescent="0.25">
      <c r="A173" s="14" t="s">
        <v>218</v>
      </c>
      <c r="B173" s="14" t="s">
        <v>21</v>
      </c>
      <c r="C173" s="14">
        <v>8.4</v>
      </c>
      <c r="D173" s="14">
        <v>2.25</v>
      </c>
      <c r="E173" s="14" t="s">
        <v>35</v>
      </c>
      <c r="F173" s="14"/>
    </row>
    <row r="174" spans="1:6" x14ac:dyDescent="0.25">
      <c r="A174" s="14" t="s">
        <v>219</v>
      </c>
      <c r="B174" s="14" t="s">
        <v>259</v>
      </c>
      <c r="C174" s="14">
        <v>4.5</v>
      </c>
      <c r="D174" s="14">
        <v>2.08</v>
      </c>
      <c r="E174" s="14" t="s">
        <v>35</v>
      </c>
      <c r="F174" s="14"/>
    </row>
    <row r="175" spans="1:6" x14ac:dyDescent="0.25">
      <c r="A175" s="14" t="s">
        <v>220</v>
      </c>
      <c r="B175" s="14" t="s">
        <v>259</v>
      </c>
      <c r="C175" s="14">
        <v>4.76</v>
      </c>
      <c r="D175" s="14">
        <v>2.0699999999999998</v>
      </c>
      <c r="E175" s="14" t="s">
        <v>35</v>
      </c>
      <c r="F175" s="14"/>
    </row>
    <row r="176" spans="1:6" x14ac:dyDescent="0.25">
      <c r="A176" s="14" t="s">
        <v>221</v>
      </c>
      <c r="B176" s="14" t="s">
        <v>259</v>
      </c>
      <c r="C176" s="14">
        <v>5.36</v>
      </c>
      <c r="D176" s="14">
        <v>1.8</v>
      </c>
      <c r="E176" s="14" t="s">
        <v>35</v>
      </c>
      <c r="F176" s="14"/>
    </row>
    <row r="177" spans="1:6" x14ac:dyDescent="0.25">
      <c r="A177" s="14" t="s">
        <v>222</v>
      </c>
      <c r="B177" s="14" t="s">
        <v>259</v>
      </c>
      <c r="C177" s="14">
        <v>4.96</v>
      </c>
      <c r="D177" s="14">
        <v>2.25</v>
      </c>
      <c r="E177" s="14" t="s">
        <v>35</v>
      </c>
      <c r="F177" s="14"/>
    </row>
    <row r="178" spans="1:6" x14ac:dyDescent="0.25">
      <c r="A178" s="14" t="s">
        <v>223</v>
      </c>
      <c r="B178" s="14" t="s">
        <v>259</v>
      </c>
      <c r="C178" s="14">
        <v>5</v>
      </c>
      <c r="D178" s="14">
        <v>2.14</v>
      </c>
      <c r="E178" s="14" t="s">
        <v>35</v>
      </c>
      <c r="F178" s="14"/>
    </row>
    <row r="179" spans="1:6" x14ac:dyDescent="0.25">
      <c r="A179" s="14" t="s">
        <v>224</v>
      </c>
      <c r="B179" s="14" t="s">
        <v>259</v>
      </c>
      <c r="C179" s="14">
        <v>4.72</v>
      </c>
      <c r="D179" s="14">
        <v>1.74</v>
      </c>
      <c r="E179" s="14" t="s">
        <v>35</v>
      </c>
      <c r="F179" s="14"/>
    </row>
    <row r="180" spans="1:6" x14ac:dyDescent="0.25">
      <c r="A180" s="14" t="s">
        <v>225</v>
      </c>
      <c r="B180" s="14" t="s">
        <v>275</v>
      </c>
      <c r="C180" s="14">
        <v>4.88</v>
      </c>
      <c r="D180" s="14">
        <v>1.8</v>
      </c>
      <c r="E180" s="14" t="s">
        <v>35</v>
      </c>
      <c r="F180" s="14"/>
    </row>
    <row r="181" spans="1:6" x14ac:dyDescent="0.25">
      <c r="A181" s="14" t="s">
        <v>226</v>
      </c>
      <c r="B181" s="14" t="s">
        <v>275</v>
      </c>
      <c r="C181" s="14">
        <v>4.17</v>
      </c>
      <c r="D181" s="15">
        <v>1.6</v>
      </c>
      <c r="E181" s="14" t="s">
        <v>35</v>
      </c>
      <c r="F181" s="14" t="s">
        <v>258</v>
      </c>
    </row>
    <row r="182" spans="1:6" x14ac:dyDescent="0.25">
      <c r="A182" s="14" t="s">
        <v>227</v>
      </c>
      <c r="B182" s="14" t="s">
        <v>275</v>
      </c>
      <c r="C182" s="14">
        <v>7</v>
      </c>
      <c r="D182" s="14">
        <v>1.99</v>
      </c>
      <c r="E182" s="14" t="s">
        <v>35</v>
      </c>
      <c r="F182" s="14"/>
    </row>
    <row r="183" spans="1:6" x14ac:dyDescent="0.25">
      <c r="A183" s="14" t="s">
        <v>277</v>
      </c>
      <c r="B183" s="14" t="s">
        <v>275</v>
      </c>
      <c r="C183" s="14">
        <v>4.3499999999999996</v>
      </c>
      <c r="D183" s="14">
        <v>1.89</v>
      </c>
      <c r="E183" s="14" t="s">
        <v>35</v>
      </c>
      <c r="F183" s="14"/>
    </row>
    <row r="184" spans="1:6" x14ac:dyDescent="0.25">
      <c r="A184" s="14" t="s">
        <v>278</v>
      </c>
      <c r="B184" s="14" t="s">
        <v>22</v>
      </c>
      <c r="C184" s="14">
        <v>11.1</v>
      </c>
      <c r="D184" s="14">
        <v>2.5299999999999998</v>
      </c>
      <c r="E184" s="14" t="s">
        <v>35</v>
      </c>
      <c r="F184" s="14"/>
    </row>
    <row r="185" spans="1:6" x14ac:dyDescent="0.25">
      <c r="A185" s="14" t="s">
        <v>228</v>
      </c>
      <c r="B185" s="14" t="s">
        <v>22</v>
      </c>
      <c r="C185" s="14">
        <v>6.96</v>
      </c>
      <c r="D185" s="14">
        <v>2.56</v>
      </c>
      <c r="E185" s="14" t="s">
        <v>120</v>
      </c>
      <c r="F185" s="14"/>
    </row>
    <row r="186" spans="1:6" x14ac:dyDescent="0.25">
      <c r="A186" s="14" t="s">
        <v>229</v>
      </c>
      <c r="B186" s="14" t="s">
        <v>22</v>
      </c>
      <c r="C186" s="14">
        <v>6.99</v>
      </c>
      <c r="D186" s="15">
        <v>1.33</v>
      </c>
      <c r="E186" s="14" t="s">
        <v>120</v>
      </c>
      <c r="F186" s="14" t="s">
        <v>279</v>
      </c>
    </row>
    <row r="187" spans="1:6" x14ac:dyDescent="0.25">
      <c r="A187" s="14" t="s">
        <v>230</v>
      </c>
      <c r="B187" s="14" t="s">
        <v>22</v>
      </c>
      <c r="C187" s="14">
        <v>7.82</v>
      </c>
      <c r="D187" s="15">
        <v>0.88</v>
      </c>
      <c r="E187" s="14" t="s">
        <v>120</v>
      </c>
      <c r="F187" s="14"/>
    </row>
    <row r="188" spans="1:6" x14ac:dyDescent="0.25">
      <c r="A188" s="14" t="s">
        <v>231</v>
      </c>
      <c r="B188" s="14" t="s">
        <v>22</v>
      </c>
      <c r="C188" s="14">
        <v>6.8</v>
      </c>
      <c r="D188" s="14">
        <v>1.9</v>
      </c>
      <c r="E188" s="14" t="s">
        <v>120</v>
      </c>
      <c r="F188" s="14"/>
    </row>
    <row r="189" spans="1:6" x14ac:dyDescent="0.25">
      <c r="A189" s="14" t="s">
        <v>280</v>
      </c>
      <c r="B189" s="14" t="s">
        <v>22</v>
      </c>
      <c r="C189" s="14">
        <v>7.55</v>
      </c>
      <c r="D189" s="14">
        <v>2.52</v>
      </c>
      <c r="E189" s="14" t="s">
        <v>120</v>
      </c>
      <c r="F189" s="14"/>
    </row>
    <row r="190" spans="1:6" x14ac:dyDescent="0.25">
      <c r="A190" s="14" t="s">
        <v>232</v>
      </c>
      <c r="B190" s="14" t="s">
        <v>233</v>
      </c>
      <c r="C190" s="14">
        <v>7</v>
      </c>
      <c r="D190" s="15">
        <v>1.22</v>
      </c>
      <c r="E190" s="14" t="s">
        <v>164</v>
      </c>
      <c r="F190" s="14" t="s">
        <v>234</v>
      </c>
    </row>
    <row r="191" spans="1:6" x14ac:dyDescent="0.25">
      <c r="A191" s="14" t="s">
        <v>235</v>
      </c>
      <c r="B191" s="14" t="s">
        <v>236</v>
      </c>
      <c r="C191" s="14">
        <v>7.27</v>
      </c>
      <c r="D191" s="15">
        <v>0.75</v>
      </c>
      <c r="E191" s="14" t="s">
        <v>164</v>
      </c>
      <c r="F191" s="14" t="s">
        <v>234</v>
      </c>
    </row>
    <row r="192" spans="1:6" x14ac:dyDescent="0.25">
      <c r="A192" s="14" t="s">
        <v>281</v>
      </c>
      <c r="B192" s="14" t="s">
        <v>237</v>
      </c>
      <c r="C192" s="14">
        <v>6.93</v>
      </c>
      <c r="D192" s="15">
        <v>1.1299999999999999</v>
      </c>
      <c r="E192" s="14" t="s">
        <v>164</v>
      </c>
      <c r="F192" s="14" t="s">
        <v>234</v>
      </c>
    </row>
    <row r="193" spans="1:6" x14ac:dyDescent="0.25">
      <c r="A193" s="14" t="s">
        <v>238</v>
      </c>
      <c r="B193" s="14" t="s">
        <v>239</v>
      </c>
      <c r="C193" s="14">
        <v>6.96</v>
      </c>
      <c r="D193" s="15">
        <v>1.28</v>
      </c>
      <c r="E193" s="14" t="s">
        <v>164</v>
      </c>
      <c r="F193" s="14" t="s">
        <v>234</v>
      </c>
    </row>
    <row r="194" spans="1:6" x14ac:dyDescent="0.25">
      <c r="A194" s="14" t="s">
        <v>240</v>
      </c>
      <c r="B194" s="14" t="s">
        <v>10</v>
      </c>
      <c r="C194" s="14">
        <v>7.88</v>
      </c>
      <c r="D194" s="14">
        <v>2.8</v>
      </c>
      <c r="E194" s="14" t="s">
        <v>164</v>
      </c>
      <c r="F194" s="14" t="s">
        <v>234</v>
      </c>
    </row>
    <row r="195" spans="1:6" x14ac:dyDescent="0.25">
      <c r="A195" s="14" t="s">
        <v>283</v>
      </c>
      <c r="B195" s="14" t="s">
        <v>10</v>
      </c>
      <c r="C195" s="14"/>
      <c r="D195" s="14"/>
      <c r="E195" s="14"/>
      <c r="F195" s="14" t="s">
        <v>282</v>
      </c>
    </row>
    <row r="196" spans="1:6" x14ac:dyDescent="0.25">
      <c r="A196" s="14" t="s">
        <v>284</v>
      </c>
      <c r="B196" s="14" t="s">
        <v>10</v>
      </c>
      <c r="C196" s="14"/>
      <c r="D196" s="14"/>
      <c r="E196" s="14"/>
      <c r="F196" s="14"/>
    </row>
    <row r="197" spans="1:6" x14ac:dyDescent="0.25">
      <c r="A197" s="14" t="s">
        <v>285</v>
      </c>
      <c r="B197" s="14" t="s">
        <v>10</v>
      </c>
      <c r="C197" s="14"/>
      <c r="D197" s="14"/>
      <c r="E197" s="14"/>
      <c r="F197" s="14"/>
    </row>
  </sheetData>
  <autoFilter ref="A3:F197" xr:uid="{7EED7BA3-95C9-44DF-9AE2-CADDEBA08FDC}"/>
  <hyperlinks>
    <hyperlink ref="A1" r:id="rId1" xr:uid="{E686E05E-5A0C-4E0A-82D9-D9177244AA3F}"/>
  </hyperlinks>
  <pageMargins left="0.25" right="0.25" top="0.41" bottom="0.28000000000000003" header="0.3" footer="0.18"/>
  <pageSetup paperSize="9" scale="5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C1AF5-5B02-4BBF-A25A-6FCEE0F7F15F}">
  <sheetPr>
    <pageSetUpPr fitToPage="1"/>
  </sheetPr>
  <dimension ref="A1:Z82"/>
  <sheetViews>
    <sheetView topLeftCell="A15" zoomScale="70" zoomScaleNormal="70" workbookViewId="0">
      <selection activeCell="J50" sqref="J50"/>
    </sheetView>
  </sheetViews>
  <sheetFormatPr defaultRowHeight="15" x14ac:dyDescent="0.25"/>
  <cols>
    <col min="1" max="1" width="3.5703125" customWidth="1"/>
    <col min="2" max="2" width="10" style="37" bestFit="1" customWidth="1"/>
    <col min="3" max="3" width="11.7109375" bestFit="1" customWidth="1"/>
    <col min="4" max="4" width="20" customWidth="1"/>
    <col min="5" max="5" width="17.42578125" customWidth="1"/>
    <col min="6" max="6" width="12" style="13" bestFit="1" customWidth="1"/>
    <col min="7" max="7" width="10.140625" style="13" bestFit="1" customWidth="1"/>
    <col min="8" max="8" width="9" style="13" customWidth="1"/>
    <col min="9" max="9" width="16.42578125" style="13" bestFit="1" customWidth="1"/>
    <col min="10" max="10" width="13.42578125" style="13" bestFit="1" customWidth="1"/>
    <col min="11" max="11" width="17.140625" customWidth="1"/>
    <col min="12" max="13" width="0" hidden="1" customWidth="1"/>
    <col min="14" max="14" width="4.42578125" customWidth="1"/>
    <col min="15" max="15" width="10" style="37" bestFit="1" customWidth="1"/>
    <col min="16" max="16" width="11.7109375" bestFit="1" customWidth="1"/>
    <col min="17" max="17" width="20" customWidth="1"/>
    <col min="18" max="18" width="17.42578125" customWidth="1"/>
    <col min="19" max="19" width="12" style="13" bestFit="1" customWidth="1"/>
    <col min="20" max="20" width="12.85546875" style="13" customWidth="1"/>
    <col min="21" max="21" width="9" style="13" customWidth="1"/>
    <col min="22" max="22" width="16.42578125" style="13" bestFit="1" customWidth="1"/>
    <col min="23" max="23" width="13.42578125" style="13" bestFit="1" customWidth="1"/>
    <col min="24" max="24" width="17.140625" customWidth="1"/>
    <col min="25" max="26" width="9.140625" hidden="1" customWidth="1"/>
  </cols>
  <sheetData>
    <row r="1" spans="1:26" ht="21.75" hidden="1" thickBot="1" x14ac:dyDescent="0.4">
      <c r="A1" s="44"/>
      <c r="B1" s="59" t="s">
        <v>316</v>
      </c>
      <c r="C1" s="60"/>
      <c r="D1" s="60"/>
      <c r="E1" s="60"/>
      <c r="F1" s="60"/>
      <c r="G1" s="60"/>
      <c r="H1" s="60"/>
      <c r="I1" s="60"/>
      <c r="J1" s="61"/>
      <c r="K1" s="35">
        <v>3.5</v>
      </c>
      <c r="O1" s="56" t="s">
        <v>24</v>
      </c>
      <c r="P1" s="57"/>
      <c r="Q1" s="57"/>
      <c r="R1" s="57"/>
      <c r="S1" s="57"/>
      <c r="T1" s="57"/>
      <c r="U1" s="57"/>
      <c r="V1" s="57"/>
      <c r="W1" s="58"/>
      <c r="X1" s="35">
        <v>4</v>
      </c>
    </row>
    <row r="2" spans="1:26" hidden="1" x14ac:dyDescent="0.25">
      <c r="B2" s="36" t="s">
        <v>0</v>
      </c>
      <c r="C2" s="3" t="s">
        <v>1</v>
      </c>
      <c r="D2" s="4" t="s">
        <v>2</v>
      </c>
      <c r="E2" s="4" t="s">
        <v>3</v>
      </c>
      <c r="F2" s="19" t="s">
        <v>4</v>
      </c>
      <c r="G2" s="20" t="s">
        <v>5</v>
      </c>
      <c r="H2" s="20" t="s">
        <v>6</v>
      </c>
      <c r="I2" s="19" t="s">
        <v>7</v>
      </c>
      <c r="J2" s="19" t="s">
        <v>8</v>
      </c>
      <c r="K2" s="1" t="s">
        <v>321</v>
      </c>
      <c r="O2" s="36" t="s">
        <v>0</v>
      </c>
      <c r="P2" s="3" t="s">
        <v>1</v>
      </c>
      <c r="Q2" s="4" t="s">
        <v>2</v>
      </c>
      <c r="R2" s="4" t="s">
        <v>3</v>
      </c>
      <c r="S2" s="19" t="s">
        <v>4</v>
      </c>
      <c r="T2" s="20" t="s">
        <v>5</v>
      </c>
      <c r="U2" s="20" t="s">
        <v>6</v>
      </c>
      <c r="V2" s="19" t="s">
        <v>7</v>
      </c>
      <c r="W2" s="19" t="s">
        <v>8</v>
      </c>
      <c r="X2" s="1" t="s">
        <v>321</v>
      </c>
    </row>
    <row r="3" spans="1:26" hidden="1" x14ac:dyDescent="0.25">
      <c r="B3" s="37" t="s">
        <v>9</v>
      </c>
      <c r="C3" s="6">
        <v>0.33333333333333331</v>
      </c>
      <c r="D3" s="7" t="s">
        <v>10</v>
      </c>
      <c r="E3" s="7" t="s">
        <v>11</v>
      </c>
      <c r="F3" s="21">
        <v>19.100000000000001</v>
      </c>
      <c r="G3" s="21">
        <f>(F3/$K$1)</f>
        <v>5.4571428571428573</v>
      </c>
      <c r="H3" s="21">
        <f>G3</f>
        <v>5.4571428571428573</v>
      </c>
      <c r="I3" s="21">
        <f>F3</f>
        <v>19.100000000000001</v>
      </c>
      <c r="J3" s="22">
        <f>C3+G3/24</f>
        <v>0.56071428571428572</v>
      </c>
      <c r="K3" t="s">
        <v>322</v>
      </c>
      <c r="O3" s="5" t="s">
        <v>9</v>
      </c>
      <c r="P3" s="6">
        <v>0.33333333333333331</v>
      </c>
      <c r="Q3" s="7" t="s">
        <v>10</v>
      </c>
      <c r="R3" s="7" t="s">
        <v>11</v>
      </c>
      <c r="S3" s="7">
        <v>19.100000000000001</v>
      </c>
      <c r="T3" s="8">
        <f>(S3/4)</f>
        <v>4.7750000000000004</v>
      </c>
      <c r="U3" s="8">
        <f>T3</f>
        <v>4.7750000000000004</v>
      </c>
      <c r="V3" s="7">
        <f>S3</f>
        <v>19.100000000000001</v>
      </c>
      <c r="W3" s="22">
        <f>P3+T3/24</f>
        <v>0.53229166666666661</v>
      </c>
      <c r="X3" t="s">
        <v>322</v>
      </c>
    </row>
    <row r="4" spans="1:26" hidden="1" x14ac:dyDescent="0.25">
      <c r="B4" s="37" t="s">
        <v>9</v>
      </c>
      <c r="C4" s="9">
        <f>J3</f>
        <v>0.56071428571428572</v>
      </c>
      <c r="D4" s="7" t="s">
        <v>11</v>
      </c>
      <c r="E4" s="7" t="s">
        <v>12</v>
      </c>
      <c r="F4" s="21">
        <v>10</v>
      </c>
      <c r="G4" s="21">
        <f t="shared" ref="G4:G13" si="0">(F4/$K$1)</f>
        <v>2.8571428571428572</v>
      </c>
      <c r="H4" s="21">
        <f>H3+G4</f>
        <v>8.3142857142857149</v>
      </c>
      <c r="I4" s="21">
        <f>I3+F4</f>
        <v>29.1</v>
      </c>
      <c r="J4" s="22">
        <f t="shared" ref="J4:J13" si="1">C4+G4/24</f>
        <v>0.67976190476190479</v>
      </c>
      <c r="O4" s="5" t="s">
        <v>9</v>
      </c>
      <c r="P4" s="9">
        <f>W3</f>
        <v>0.53229166666666661</v>
      </c>
      <c r="Q4" s="7" t="s">
        <v>11</v>
      </c>
      <c r="R4" s="7" t="s">
        <v>12</v>
      </c>
      <c r="S4" s="7">
        <v>10</v>
      </c>
      <c r="T4" s="8">
        <f t="shared" ref="T4:T13" si="2">(S4/4)</f>
        <v>2.5</v>
      </c>
      <c r="U4" s="8">
        <f>U3+T4</f>
        <v>7.2750000000000004</v>
      </c>
      <c r="V4" s="7">
        <f>V3+S4</f>
        <v>29.1</v>
      </c>
      <c r="W4" s="22">
        <f t="shared" ref="W4:W13" si="3">P4+T4/24</f>
        <v>0.63645833333333324</v>
      </c>
    </row>
    <row r="5" spans="1:26" hidden="1" x14ac:dyDescent="0.25">
      <c r="B5" s="37" t="s">
        <v>9</v>
      </c>
      <c r="C5" s="9">
        <f t="shared" ref="C5:C13" si="4">J4</f>
        <v>0.67976190476190479</v>
      </c>
      <c r="D5" s="7" t="s">
        <v>12</v>
      </c>
      <c r="E5" s="7" t="s">
        <v>13</v>
      </c>
      <c r="F5" s="21">
        <v>44</v>
      </c>
      <c r="G5" s="21">
        <f t="shared" si="0"/>
        <v>12.571428571428571</v>
      </c>
      <c r="H5" s="21">
        <f t="shared" ref="H5:H13" si="5">H4+G5</f>
        <v>20.885714285714286</v>
      </c>
      <c r="I5" s="21">
        <f>I4+F5</f>
        <v>73.099999999999994</v>
      </c>
      <c r="J5" s="22">
        <f t="shared" si="1"/>
        <v>1.2035714285714287</v>
      </c>
      <c r="O5" s="5" t="s">
        <v>9</v>
      </c>
      <c r="P5" s="9">
        <f t="shared" ref="P5:P13" si="6">W4</f>
        <v>0.63645833333333324</v>
      </c>
      <c r="Q5" s="7" t="s">
        <v>12</v>
      </c>
      <c r="R5" s="7" t="s">
        <v>13</v>
      </c>
      <c r="S5" s="7">
        <v>44</v>
      </c>
      <c r="T5" s="8">
        <f t="shared" si="2"/>
        <v>11</v>
      </c>
      <c r="U5" s="8">
        <f t="shared" ref="U5:U13" si="7">U4+T5</f>
        <v>18.274999999999999</v>
      </c>
      <c r="V5" s="7">
        <f>V4+S5</f>
        <v>73.099999999999994</v>
      </c>
      <c r="W5" s="22">
        <f t="shared" si="3"/>
        <v>1.0947916666666666</v>
      </c>
    </row>
    <row r="6" spans="1:26" hidden="1" x14ac:dyDescent="0.25">
      <c r="B6" s="37" t="s">
        <v>14</v>
      </c>
      <c r="C6" s="9">
        <f t="shared" si="4"/>
        <v>1.2035714285714287</v>
      </c>
      <c r="D6" s="7" t="s">
        <v>13</v>
      </c>
      <c r="E6" s="7" t="s">
        <v>15</v>
      </c>
      <c r="F6" s="21">
        <v>27</v>
      </c>
      <c r="G6" s="21">
        <f t="shared" si="0"/>
        <v>7.7142857142857144</v>
      </c>
      <c r="H6" s="21">
        <f t="shared" si="5"/>
        <v>28.6</v>
      </c>
      <c r="I6" s="21">
        <f>I5+F6</f>
        <v>100.1</v>
      </c>
      <c r="J6" s="22">
        <f t="shared" si="1"/>
        <v>1.5250000000000001</v>
      </c>
      <c r="K6" t="s">
        <v>325</v>
      </c>
      <c r="O6" s="5" t="s">
        <v>14</v>
      </c>
      <c r="P6" s="9">
        <f t="shared" si="6"/>
        <v>1.0947916666666666</v>
      </c>
      <c r="Q6" s="7" t="s">
        <v>13</v>
      </c>
      <c r="R6" s="7" t="s">
        <v>15</v>
      </c>
      <c r="S6" s="7">
        <v>27</v>
      </c>
      <c r="T6" s="8">
        <f t="shared" si="2"/>
        <v>6.75</v>
      </c>
      <c r="U6" s="8">
        <f t="shared" si="7"/>
        <v>25.024999999999999</v>
      </c>
      <c r="V6" s="7">
        <f>V5+S6</f>
        <v>100.1</v>
      </c>
      <c r="W6" s="22">
        <f t="shared" si="3"/>
        <v>1.3760416666666666</v>
      </c>
      <c r="X6" t="s">
        <v>325</v>
      </c>
    </row>
    <row r="7" spans="1:26" hidden="1" x14ac:dyDescent="0.25">
      <c r="B7" s="37" t="s">
        <v>14</v>
      </c>
      <c r="C7" s="9">
        <f t="shared" si="4"/>
        <v>1.5250000000000001</v>
      </c>
      <c r="D7" s="7" t="s">
        <v>15</v>
      </c>
      <c r="E7" s="7" t="s">
        <v>16</v>
      </c>
      <c r="F7" s="21">
        <v>25</v>
      </c>
      <c r="G7" s="21">
        <f t="shared" si="0"/>
        <v>7.1428571428571432</v>
      </c>
      <c r="H7" s="21">
        <f t="shared" si="5"/>
        <v>35.742857142857147</v>
      </c>
      <c r="I7" s="21">
        <f t="shared" ref="I7:I13" si="8">I6+F7</f>
        <v>125.1</v>
      </c>
      <c r="J7" s="22">
        <f t="shared" si="1"/>
        <v>1.8226190476190478</v>
      </c>
      <c r="O7" s="5" t="s">
        <v>14</v>
      </c>
      <c r="P7" s="9">
        <f t="shared" si="6"/>
        <v>1.3760416666666666</v>
      </c>
      <c r="Q7" s="7" t="s">
        <v>15</v>
      </c>
      <c r="R7" s="7" t="s">
        <v>16</v>
      </c>
      <c r="S7" s="7">
        <v>25</v>
      </c>
      <c r="T7" s="8">
        <f t="shared" si="2"/>
        <v>6.25</v>
      </c>
      <c r="U7" s="8">
        <f t="shared" si="7"/>
        <v>31.274999999999999</v>
      </c>
      <c r="V7" s="7">
        <f t="shared" ref="V7:V13" si="9">V6+S7</f>
        <v>125.1</v>
      </c>
      <c r="W7" s="22">
        <f t="shared" si="3"/>
        <v>1.6364583333333333</v>
      </c>
    </row>
    <row r="8" spans="1:26" hidden="1" x14ac:dyDescent="0.25">
      <c r="B8" s="37" t="s">
        <v>14</v>
      </c>
      <c r="C8" s="9">
        <f t="shared" si="4"/>
        <v>1.8226190476190478</v>
      </c>
      <c r="D8" s="7" t="s">
        <v>16</v>
      </c>
      <c r="E8" s="7" t="s">
        <v>260</v>
      </c>
      <c r="F8" s="21">
        <v>3.1</v>
      </c>
      <c r="G8" s="21">
        <f t="shared" si="0"/>
        <v>0.88571428571428579</v>
      </c>
      <c r="H8" s="21">
        <f t="shared" si="5"/>
        <v>36.628571428571433</v>
      </c>
      <c r="I8" s="21">
        <f t="shared" si="8"/>
        <v>128.19999999999999</v>
      </c>
      <c r="J8" s="22">
        <f t="shared" si="1"/>
        <v>1.8595238095238098</v>
      </c>
      <c r="K8" t="s">
        <v>325</v>
      </c>
      <c r="O8" s="5" t="s">
        <v>14</v>
      </c>
      <c r="P8" s="9">
        <f t="shared" si="6"/>
        <v>1.6364583333333333</v>
      </c>
      <c r="Q8" s="7" t="s">
        <v>16</v>
      </c>
      <c r="R8" s="7" t="s">
        <v>260</v>
      </c>
      <c r="S8" s="7">
        <v>3.1</v>
      </c>
      <c r="T8" s="8">
        <f t="shared" si="2"/>
        <v>0.77500000000000002</v>
      </c>
      <c r="U8" s="8">
        <f t="shared" si="7"/>
        <v>32.049999999999997</v>
      </c>
      <c r="V8" s="7">
        <f t="shared" si="9"/>
        <v>128.19999999999999</v>
      </c>
      <c r="W8" s="22">
        <f t="shared" si="3"/>
        <v>1.66875</v>
      </c>
      <c r="X8" t="s">
        <v>325</v>
      </c>
    </row>
    <row r="9" spans="1:26" hidden="1" x14ac:dyDescent="0.25">
      <c r="B9" s="37" t="s">
        <v>18</v>
      </c>
      <c r="C9" s="9">
        <f t="shared" si="4"/>
        <v>1.8595238095238098</v>
      </c>
      <c r="D9" s="7" t="s">
        <v>260</v>
      </c>
      <c r="E9" s="7" t="s">
        <v>19</v>
      </c>
      <c r="F9" s="21">
        <v>14.8</v>
      </c>
      <c r="G9" s="21">
        <f t="shared" si="0"/>
        <v>4.2285714285714286</v>
      </c>
      <c r="H9" s="21">
        <f t="shared" si="5"/>
        <v>40.857142857142861</v>
      </c>
      <c r="I9" s="21">
        <f t="shared" si="8"/>
        <v>143</v>
      </c>
      <c r="J9" s="22">
        <f t="shared" si="1"/>
        <v>2.035714285714286</v>
      </c>
      <c r="O9" s="5" t="s">
        <v>18</v>
      </c>
      <c r="P9" s="9">
        <f t="shared" si="6"/>
        <v>1.66875</v>
      </c>
      <c r="Q9" s="7" t="s">
        <v>260</v>
      </c>
      <c r="R9" s="7" t="s">
        <v>19</v>
      </c>
      <c r="S9" s="7">
        <v>14.8</v>
      </c>
      <c r="T9" s="8">
        <f t="shared" si="2"/>
        <v>3.7</v>
      </c>
      <c r="U9" s="8">
        <f t="shared" si="7"/>
        <v>35.75</v>
      </c>
      <c r="V9" s="7">
        <f t="shared" si="9"/>
        <v>143</v>
      </c>
      <c r="W9" s="22">
        <f t="shared" si="3"/>
        <v>1.8229166666666665</v>
      </c>
    </row>
    <row r="10" spans="1:26" hidden="1" x14ac:dyDescent="0.25">
      <c r="B10" s="37" t="s">
        <v>18</v>
      </c>
      <c r="C10" s="9">
        <f t="shared" si="4"/>
        <v>2.035714285714286</v>
      </c>
      <c r="D10" s="7" t="s">
        <v>19</v>
      </c>
      <c r="E10" s="7" t="s">
        <v>20</v>
      </c>
      <c r="F10" s="21">
        <v>20</v>
      </c>
      <c r="G10" s="21">
        <f t="shared" si="0"/>
        <v>5.7142857142857144</v>
      </c>
      <c r="H10" s="21">
        <f t="shared" si="5"/>
        <v>46.571428571428577</v>
      </c>
      <c r="I10" s="21">
        <f t="shared" si="8"/>
        <v>163</v>
      </c>
      <c r="J10" s="22">
        <f t="shared" si="1"/>
        <v>2.2738095238095242</v>
      </c>
      <c r="K10" t="s">
        <v>324</v>
      </c>
      <c r="O10" s="5" t="s">
        <v>18</v>
      </c>
      <c r="P10" s="9">
        <f t="shared" si="6"/>
        <v>1.8229166666666665</v>
      </c>
      <c r="Q10" s="7" t="s">
        <v>19</v>
      </c>
      <c r="R10" s="7" t="s">
        <v>20</v>
      </c>
      <c r="S10" s="7">
        <v>20</v>
      </c>
      <c r="T10" s="8">
        <f t="shared" si="2"/>
        <v>5</v>
      </c>
      <c r="U10" s="8">
        <f t="shared" si="7"/>
        <v>40.75</v>
      </c>
      <c r="V10" s="7">
        <f t="shared" si="9"/>
        <v>163</v>
      </c>
      <c r="W10" s="22">
        <f t="shared" si="3"/>
        <v>2.03125</v>
      </c>
      <c r="X10" t="s">
        <v>324</v>
      </c>
    </row>
    <row r="11" spans="1:26" hidden="1" x14ac:dyDescent="0.25">
      <c r="B11" s="37" t="s">
        <v>18</v>
      </c>
      <c r="C11" s="9">
        <f t="shared" si="4"/>
        <v>2.2738095238095242</v>
      </c>
      <c r="D11" s="7" t="s">
        <v>20</v>
      </c>
      <c r="E11" s="7" t="s">
        <v>21</v>
      </c>
      <c r="F11" s="21">
        <v>18.2</v>
      </c>
      <c r="G11" s="21">
        <f t="shared" si="0"/>
        <v>5.2</v>
      </c>
      <c r="H11" s="21">
        <f t="shared" si="5"/>
        <v>51.771428571428579</v>
      </c>
      <c r="I11" s="21">
        <f t="shared" si="8"/>
        <v>181.2</v>
      </c>
      <c r="J11" s="22">
        <f t="shared" si="1"/>
        <v>2.490476190476191</v>
      </c>
      <c r="O11" s="5" t="s">
        <v>18</v>
      </c>
      <c r="P11" s="9">
        <f t="shared" si="6"/>
        <v>2.03125</v>
      </c>
      <c r="Q11" s="7" t="s">
        <v>20</v>
      </c>
      <c r="R11" s="7" t="s">
        <v>21</v>
      </c>
      <c r="S11" s="7">
        <v>18.2</v>
      </c>
      <c r="T11" s="8">
        <f t="shared" si="2"/>
        <v>4.55</v>
      </c>
      <c r="U11" s="8">
        <f t="shared" si="7"/>
        <v>45.3</v>
      </c>
      <c r="V11" s="7">
        <f t="shared" si="9"/>
        <v>181.2</v>
      </c>
      <c r="W11" s="22">
        <f t="shared" si="3"/>
        <v>2.2208333333333332</v>
      </c>
    </row>
    <row r="12" spans="1:26" s="44" customFormat="1" hidden="1" x14ac:dyDescent="0.25">
      <c r="B12" s="47" t="s">
        <v>18</v>
      </c>
      <c r="C12" s="48">
        <f t="shared" si="4"/>
        <v>2.490476190476191</v>
      </c>
      <c r="D12" s="49" t="s">
        <v>21</v>
      </c>
      <c r="E12" s="49" t="s">
        <v>22</v>
      </c>
      <c r="F12" s="50">
        <v>7.7</v>
      </c>
      <c r="G12" s="50">
        <f t="shared" si="0"/>
        <v>2.2000000000000002</v>
      </c>
      <c r="H12" s="50">
        <f t="shared" si="5"/>
        <v>53.971428571428582</v>
      </c>
      <c r="I12" s="50">
        <f t="shared" si="8"/>
        <v>188.89999999999998</v>
      </c>
      <c r="J12" s="51">
        <f t="shared" si="1"/>
        <v>2.5821428571428577</v>
      </c>
      <c r="O12" s="45" t="s">
        <v>18</v>
      </c>
      <c r="P12" s="48">
        <f t="shared" si="6"/>
        <v>2.2208333333333332</v>
      </c>
      <c r="Q12" s="49" t="s">
        <v>21</v>
      </c>
      <c r="R12" s="49" t="s">
        <v>22</v>
      </c>
      <c r="S12" s="49">
        <v>7.7</v>
      </c>
      <c r="T12" s="52">
        <f t="shared" si="2"/>
        <v>1.925</v>
      </c>
      <c r="U12" s="52">
        <f t="shared" si="7"/>
        <v>47.224999999999994</v>
      </c>
      <c r="V12" s="49">
        <f t="shared" si="9"/>
        <v>188.89999999999998</v>
      </c>
      <c r="W12" s="51">
        <f t="shared" si="3"/>
        <v>2.3010416666666664</v>
      </c>
    </row>
    <row r="13" spans="1:26" hidden="1" x14ac:dyDescent="0.25">
      <c r="A13" s="44"/>
      <c r="B13" s="47" t="s">
        <v>18</v>
      </c>
      <c r="C13" s="53">
        <f t="shared" si="4"/>
        <v>2.5821428571428577</v>
      </c>
      <c r="D13" s="46" t="s">
        <v>22</v>
      </c>
      <c r="E13" s="46" t="s">
        <v>10</v>
      </c>
      <c r="F13" s="54">
        <v>12.5</v>
      </c>
      <c r="G13" s="50">
        <f t="shared" si="0"/>
        <v>3.5714285714285716</v>
      </c>
      <c r="H13" s="50">
        <f t="shared" si="5"/>
        <v>57.542857142857152</v>
      </c>
      <c r="I13" s="50">
        <f t="shared" si="8"/>
        <v>201.39999999999998</v>
      </c>
      <c r="J13" s="55">
        <f t="shared" si="1"/>
        <v>2.7309523809523815</v>
      </c>
      <c r="K13" s="44" t="s">
        <v>323</v>
      </c>
      <c r="L13" s="44"/>
      <c r="M13" s="44"/>
      <c r="N13" s="44"/>
      <c r="O13" s="45" t="s">
        <v>18</v>
      </c>
      <c r="P13" s="53">
        <f t="shared" si="6"/>
        <v>2.3010416666666664</v>
      </c>
      <c r="Q13" s="46" t="s">
        <v>22</v>
      </c>
      <c r="R13" s="46" t="s">
        <v>10</v>
      </c>
      <c r="S13" s="46">
        <v>12.5</v>
      </c>
      <c r="T13" s="52">
        <f t="shared" si="2"/>
        <v>3.125</v>
      </c>
      <c r="U13" s="52">
        <f t="shared" si="7"/>
        <v>50.349999999999994</v>
      </c>
      <c r="V13" s="49">
        <f t="shared" si="9"/>
        <v>201.39999999999998</v>
      </c>
      <c r="W13" s="55">
        <f t="shared" si="3"/>
        <v>2.4312499999999999</v>
      </c>
      <c r="X13" s="44" t="s">
        <v>323</v>
      </c>
      <c r="Y13" s="44"/>
      <c r="Z13" s="44"/>
    </row>
    <row r="14" spans="1:26" ht="15.75" hidden="1" thickBot="1" x14ac:dyDescent="0.3">
      <c r="B14" s="38"/>
      <c r="C14" s="10" t="s">
        <v>23</v>
      </c>
      <c r="D14" s="11"/>
      <c r="E14" s="11"/>
      <c r="F14" s="23">
        <f>SUM(F3:F13)</f>
        <v>201.39999999999998</v>
      </c>
      <c r="G14" s="24"/>
      <c r="H14" s="24">
        <f>SUM(G3:G13)</f>
        <v>57.542857142857152</v>
      </c>
      <c r="I14" s="25"/>
      <c r="J14" s="26"/>
      <c r="O14" s="38"/>
      <c r="P14" s="10" t="s">
        <v>23</v>
      </c>
      <c r="Q14" s="11"/>
      <c r="R14" s="11"/>
      <c r="S14" s="23">
        <f>SUM(S3:S13)</f>
        <v>201.39999999999998</v>
      </c>
      <c r="T14" s="24"/>
      <c r="U14" s="24">
        <f>SUM(T3:T13)</f>
        <v>50.349999999999994</v>
      </c>
      <c r="V14" s="25"/>
      <c r="W14" s="26"/>
    </row>
    <row r="15" spans="1:26" ht="47.25" thickBot="1" x14ac:dyDescent="0.75">
      <c r="B15" s="71" t="s">
        <v>341</v>
      </c>
      <c r="C15" s="72"/>
      <c r="D15" s="72"/>
      <c r="E15" s="72"/>
      <c r="F15" s="72"/>
      <c r="G15" s="72"/>
      <c r="H15" s="72"/>
      <c r="I15" s="72"/>
      <c r="J15" s="72"/>
      <c r="K15" s="72"/>
      <c r="O15" s="71" t="s">
        <v>342</v>
      </c>
      <c r="P15" s="72"/>
      <c r="Q15" s="72"/>
      <c r="R15" s="72"/>
      <c r="S15" s="72"/>
      <c r="T15" s="72"/>
      <c r="U15" s="72"/>
      <c r="V15" s="72"/>
      <c r="W15" s="72"/>
      <c r="X15" s="72"/>
    </row>
    <row r="16" spans="1:26" ht="21.75" thickBot="1" x14ac:dyDescent="0.4">
      <c r="B16" s="62" t="s">
        <v>329</v>
      </c>
      <c r="C16" s="63"/>
      <c r="D16" s="63"/>
      <c r="E16" s="63"/>
      <c r="F16" s="63"/>
      <c r="G16" s="63"/>
      <c r="H16" s="63"/>
      <c r="I16" s="63"/>
      <c r="J16" s="64"/>
      <c r="K16" s="35">
        <v>3.4</v>
      </c>
      <c r="O16" s="62" t="s">
        <v>329</v>
      </c>
      <c r="P16" s="63"/>
      <c r="Q16" s="63"/>
      <c r="R16" s="63"/>
      <c r="S16" s="63"/>
      <c r="T16" s="63"/>
      <c r="U16" s="63"/>
      <c r="V16" s="63"/>
      <c r="W16" s="64"/>
      <c r="X16" s="35">
        <v>4</v>
      </c>
    </row>
    <row r="17" spans="2:26" x14ac:dyDescent="0.25">
      <c r="B17" s="36" t="s">
        <v>0</v>
      </c>
      <c r="C17" s="3" t="s">
        <v>318</v>
      </c>
      <c r="D17" s="4" t="s">
        <v>26</v>
      </c>
      <c r="E17" s="4"/>
      <c r="F17" s="19" t="s">
        <v>4</v>
      </c>
      <c r="G17" s="20" t="s">
        <v>5</v>
      </c>
      <c r="H17" s="20" t="s">
        <v>6</v>
      </c>
      <c r="I17" s="19" t="s">
        <v>7</v>
      </c>
      <c r="J17" s="19" t="s">
        <v>317</v>
      </c>
      <c r="K17" s="1" t="s">
        <v>319</v>
      </c>
      <c r="L17" s="30"/>
      <c r="O17" s="36" t="s">
        <v>0</v>
      </c>
      <c r="P17" s="3" t="s">
        <v>318</v>
      </c>
      <c r="Q17" s="4" t="s">
        <v>26</v>
      </c>
      <c r="R17" s="4"/>
      <c r="S17" s="19" t="s">
        <v>4</v>
      </c>
      <c r="T17" s="20" t="s">
        <v>5</v>
      </c>
      <c r="U17" s="20" t="s">
        <v>6</v>
      </c>
      <c r="V17" s="19" t="s">
        <v>7</v>
      </c>
      <c r="W17" s="19" t="s">
        <v>317</v>
      </c>
      <c r="X17" s="1" t="s">
        <v>319</v>
      </c>
      <c r="Y17" s="30"/>
    </row>
    <row r="18" spans="2:26" x14ac:dyDescent="0.25">
      <c r="B18" s="37" t="s">
        <v>9</v>
      </c>
      <c r="C18" s="18">
        <v>0.33333333333333331</v>
      </c>
      <c r="D18" t="s">
        <v>10</v>
      </c>
      <c r="F18" s="27">
        <v>0</v>
      </c>
      <c r="G18" s="28">
        <f>(F18/$K$16)</f>
        <v>0</v>
      </c>
      <c r="H18" s="28">
        <f>G18</f>
        <v>0</v>
      </c>
      <c r="I18" s="29">
        <f>F18</f>
        <v>0</v>
      </c>
      <c r="J18" s="34">
        <v>0.33333333333333331</v>
      </c>
      <c r="O18" s="37" t="s">
        <v>9</v>
      </c>
      <c r="P18" s="18">
        <v>0.33333333333333331</v>
      </c>
      <c r="Q18" t="s">
        <v>10</v>
      </c>
      <c r="S18" s="27">
        <v>0</v>
      </c>
      <c r="T18" s="28">
        <f>(S18/$X$16)</f>
        <v>0</v>
      </c>
      <c r="U18" s="28">
        <f>T18</f>
        <v>0</v>
      </c>
      <c r="V18" s="29">
        <f>S18</f>
        <v>0</v>
      </c>
      <c r="W18" s="34">
        <v>0.33333333333333331</v>
      </c>
    </row>
    <row r="19" spans="2:26" x14ac:dyDescent="0.25">
      <c r="B19" s="37" t="s">
        <v>9</v>
      </c>
      <c r="C19" s="18">
        <v>0.375</v>
      </c>
      <c r="D19" t="s">
        <v>286</v>
      </c>
      <c r="F19" s="27">
        <v>4</v>
      </c>
      <c r="G19" s="28">
        <f t="shared" ref="G19:G32" si="10">(F19/$K$16)</f>
        <v>1.1764705882352942</v>
      </c>
      <c r="H19" s="28">
        <f>H18+G19</f>
        <v>1.1764705882352942</v>
      </c>
      <c r="I19" s="29">
        <f>I18+F19</f>
        <v>4</v>
      </c>
      <c r="J19" s="34">
        <v>0.375</v>
      </c>
      <c r="K19" s="32">
        <f>1/M19</f>
        <v>3.9999999999999982</v>
      </c>
      <c r="L19" s="31">
        <f>(J19-J18)/F19</f>
        <v>1.0416666666666671E-2</v>
      </c>
      <c r="M19" s="33">
        <f>L19*24</f>
        <v>0.25000000000000011</v>
      </c>
      <c r="O19" s="37" t="s">
        <v>9</v>
      </c>
      <c r="P19" s="18">
        <v>0.375</v>
      </c>
      <c r="Q19" t="s">
        <v>286</v>
      </c>
      <c r="S19" s="27">
        <v>4</v>
      </c>
      <c r="T19" s="28">
        <f t="shared" ref="T19:T33" si="11">(S19/$X$16)</f>
        <v>1</v>
      </c>
      <c r="U19" s="28">
        <f>U18+T19</f>
        <v>1</v>
      </c>
      <c r="V19" s="29">
        <f>V18+S19</f>
        <v>4</v>
      </c>
      <c r="W19" s="34">
        <f>W18+((S19/$X$16)/24)</f>
        <v>0.375</v>
      </c>
      <c r="X19" s="32">
        <f>1/Z19</f>
        <v>3.9999999999999982</v>
      </c>
      <c r="Y19" s="31">
        <f>(W19-W18)/S19</f>
        <v>1.0416666666666671E-2</v>
      </c>
      <c r="Z19" s="33">
        <f>Y19*24</f>
        <v>0.25000000000000011</v>
      </c>
    </row>
    <row r="20" spans="2:26" x14ac:dyDescent="0.25">
      <c r="B20" s="37" t="s">
        <v>9</v>
      </c>
      <c r="C20" s="18">
        <v>0.41666666666666702</v>
      </c>
      <c r="D20" t="s">
        <v>45</v>
      </c>
      <c r="F20" s="27">
        <v>3</v>
      </c>
      <c r="G20" s="28">
        <f>(F20/$K$16)</f>
        <v>0.88235294117647056</v>
      </c>
      <c r="H20" s="28">
        <f>H19+G20</f>
        <v>2.0588235294117645</v>
      </c>
      <c r="I20" s="29">
        <f>I19+F20</f>
        <v>7</v>
      </c>
      <c r="J20" s="34">
        <v>0.41666666666666702</v>
      </c>
      <c r="K20" s="32">
        <f t="shared" ref="K20:K61" si="12">1/M20</f>
        <v>2.9999999999999747</v>
      </c>
      <c r="L20" s="31">
        <f>(J20-J19)/F20</f>
        <v>1.3888888888889006E-2</v>
      </c>
      <c r="M20" s="33">
        <f t="shared" ref="M20:M80" si="13">L20*24</f>
        <v>0.33333333333333615</v>
      </c>
      <c r="O20" s="37" t="s">
        <v>9</v>
      </c>
      <c r="P20" s="18">
        <v>0.41666666666666702</v>
      </c>
      <c r="Q20" t="s">
        <v>45</v>
      </c>
      <c r="S20" s="27">
        <v>4</v>
      </c>
      <c r="T20" s="28">
        <f t="shared" si="11"/>
        <v>1</v>
      </c>
      <c r="U20" s="28">
        <f>U19+T20</f>
        <v>2</v>
      </c>
      <c r="V20" s="29">
        <f>V19+S20</f>
        <v>8</v>
      </c>
      <c r="W20" s="34">
        <f>W19+((S20/$X$16)/24)</f>
        <v>0.41666666666666669</v>
      </c>
      <c r="X20" s="32">
        <f t="shared" ref="X20:X34" si="14">1/Z20</f>
        <v>3.9999999999999982</v>
      </c>
      <c r="Y20" s="31">
        <f>(W20-W19)/S20</f>
        <v>1.0416666666666671E-2</v>
      </c>
      <c r="Z20" s="33">
        <f t="shared" ref="Z20:Z34" si="15">Y20*24</f>
        <v>0.25000000000000011</v>
      </c>
    </row>
    <row r="21" spans="2:26" x14ac:dyDescent="0.25">
      <c r="B21" s="37" t="s">
        <v>9</v>
      </c>
      <c r="C21" s="18">
        <v>0.45833333333333298</v>
      </c>
      <c r="D21" t="s">
        <v>53</v>
      </c>
      <c r="F21" s="27">
        <v>3.5</v>
      </c>
      <c r="G21" s="28">
        <f t="shared" si="10"/>
        <v>1.0294117647058825</v>
      </c>
      <c r="H21" s="28">
        <f>H20+G21</f>
        <v>3.0882352941176467</v>
      </c>
      <c r="I21" s="29">
        <f>I20+F21</f>
        <v>10.5</v>
      </c>
      <c r="J21" s="34">
        <v>0.45833333333333298</v>
      </c>
      <c r="K21" s="32">
        <f t="shared" si="12"/>
        <v>3.5000000000000586</v>
      </c>
      <c r="L21" s="31">
        <f t="shared" ref="L21:L34" si="16">(J21-J20)/F21</f>
        <v>1.1904761904761705E-2</v>
      </c>
      <c r="M21" s="33">
        <f t="shared" si="13"/>
        <v>0.28571428571428092</v>
      </c>
      <c r="O21" s="37" t="s">
        <v>9</v>
      </c>
      <c r="P21" s="18">
        <v>0.45833333333333298</v>
      </c>
      <c r="Q21" t="s">
        <v>55</v>
      </c>
      <c r="S21" s="27">
        <v>4</v>
      </c>
      <c r="T21" s="28">
        <f t="shared" si="11"/>
        <v>1</v>
      </c>
      <c r="U21" s="28">
        <f>U20+T21</f>
        <v>3</v>
      </c>
      <c r="V21" s="29">
        <f>V20+S21</f>
        <v>12</v>
      </c>
      <c r="W21" s="34">
        <f t="shared" ref="W21:W34" si="17">W20+((S21/$X$16)/24)</f>
        <v>0.45833333333333337</v>
      </c>
      <c r="X21" s="32">
        <f>1/Z21</f>
        <v>3.9999999999999982</v>
      </c>
      <c r="Y21" s="31">
        <f>(W21-W20)/S21</f>
        <v>1.0416666666666671E-2</v>
      </c>
      <c r="Z21" s="33">
        <f>Y21*24</f>
        <v>0.25000000000000011</v>
      </c>
    </row>
    <row r="22" spans="2:26" x14ac:dyDescent="0.25">
      <c r="B22" s="37" t="s">
        <v>9</v>
      </c>
      <c r="C22" s="18">
        <v>0.5</v>
      </c>
      <c r="D22" t="s">
        <v>55</v>
      </c>
      <c r="E22" s="2"/>
      <c r="F22" s="27">
        <v>3.5</v>
      </c>
      <c r="G22" s="28">
        <f t="shared" si="10"/>
        <v>1.0294117647058825</v>
      </c>
      <c r="H22" s="28">
        <f t="shared" ref="H22:H32" si="18">H21+G22</f>
        <v>4.117647058823529</v>
      </c>
      <c r="I22" s="29">
        <f t="shared" ref="I22:I32" si="19">I21+F22</f>
        <v>14</v>
      </c>
      <c r="J22" s="34">
        <v>0.5</v>
      </c>
      <c r="K22" s="32">
        <f t="shared" si="12"/>
        <v>3.4999999999999702</v>
      </c>
      <c r="L22" s="31">
        <f t="shared" si="16"/>
        <v>1.1904761904762005E-2</v>
      </c>
      <c r="M22" s="33">
        <f t="shared" si="13"/>
        <v>0.28571428571428814</v>
      </c>
      <c r="O22" s="37" t="s">
        <v>9</v>
      </c>
      <c r="P22" s="18">
        <v>0.5</v>
      </c>
      <c r="Q22" t="s">
        <v>332</v>
      </c>
      <c r="R22" s="2"/>
      <c r="S22" s="27">
        <v>4</v>
      </c>
      <c r="T22" s="28">
        <f t="shared" si="11"/>
        <v>1</v>
      </c>
      <c r="U22" s="28">
        <f>U21+T22</f>
        <v>4</v>
      </c>
      <c r="V22" s="29">
        <f t="shared" ref="V22:V32" si="20">V21+S22</f>
        <v>16</v>
      </c>
      <c r="W22" s="34">
        <f t="shared" si="17"/>
        <v>0.5</v>
      </c>
      <c r="X22" s="32">
        <f t="shared" si="14"/>
        <v>4.0000000000000036</v>
      </c>
      <c r="Y22" s="31">
        <f t="shared" ref="Y22:Y34" si="21">(W22-W21)/S22</f>
        <v>1.0416666666666657E-2</v>
      </c>
      <c r="Z22" s="33">
        <f t="shared" si="15"/>
        <v>0.24999999999999978</v>
      </c>
    </row>
    <row r="23" spans="2:26" x14ac:dyDescent="0.25">
      <c r="B23" s="37" t="s">
        <v>9</v>
      </c>
      <c r="C23" s="18">
        <v>0.54166666666666696</v>
      </c>
      <c r="D23" t="s">
        <v>287</v>
      </c>
      <c r="E23" s="2"/>
      <c r="F23" s="27">
        <v>3.5</v>
      </c>
      <c r="G23" s="28">
        <f t="shared" si="10"/>
        <v>1.0294117647058825</v>
      </c>
      <c r="H23" s="28">
        <f t="shared" si="18"/>
        <v>5.1470588235294112</v>
      </c>
      <c r="I23" s="29">
        <f t="shared" si="19"/>
        <v>17.5</v>
      </c>
      <c r="J23" s="34">
        <v>0.54166666666666696</v>
      </c>
      <c r="K23" s="32">
        <f t="shared" si="12"/>
        <v>3.4999999999999751</v>
      </c>
      <c r="L23" s="31">
        <f t="shared" si="16"/>
        <v>1.1904761904761989E-2</v>
      </c>
      <c r="M23" s="33">
        <f t="shared" si="13"/>
        <v>0.28571428571428775</v>
      </c>
      <c r="O23" s="37" t="s">
        <v>9</v>
      </c>
      <c r="P23" s="18">
        <v>0.54166666666666696</v>
      </c>
      <c r="Q23" t="s">
        <v>333</v>
      </c>
      <c r="R23" s="2"/>
      <c r="S23" s="27">
        <v>4</v>
      </c>
      <c r="T23" s="28">
        <f t="shared" si="11"/>
        <v>1</v>
      </c>
      <c r="U23" s="28">
        <f t="shared" ref="U23:U32" si="22">U22+T23</f>
        <v>5</v>
      </c>
      <c r="V23" s="29">
        <f t="shared" si="20"/>
        <v>20</v>
      </c>
      <c r="W23" s="34">
        <f t="shared" si="17"/>
        <v>0.54166666666666663</v>
      </c>
      <c r="X23" s="32">
        <f t="shared" si="14"/>
        <v>4.0000000000000036</v>
      </c>
      <c r="Y23" s="31">
        <f t="shared" si="21"/>
        <v>1.0416666666666657E-2</v>
      </c>
      <c r="Z23" s="33">
        <f t="shared" si="15"/>
        <v>0.24999999999999978</v>
      </c>
    </row>
    <row r="24" spans="2:26" x14ac:dyDescent="0.25">
      <c r="B24" s="37" t="s">
        <v>9</v>
      </c>
      <c r="C24" s="18">
        <v>0.58333333333333304</v>
      </c>
      <c r="D24" t="s">
        <v>11</v>
      </c>
      <c r="E24" s="2"/>
      <c r="F24" s="27">
        <v>3.5</v>
      </c>
      <c r="G24" s="28">
        <f t="shared" si="10"/>
        <v>1.0294117647058825</v>
      </c>
      <c r="H24" s="28">
        <f t="shared" si="18"/>
        <v>6.1764705882352935</v>
      </c>
      <c r="I24" s="29">
        <f t="shared" si="19"/>
        <v>21</v>
      </c>
      <c r="J24" s="34">
        <v>0.58333333333333304</v>
      </c>
      <c r="K24" s="32">
        <f t="shared" si="12"/>
        <v>3.5000000000000497</v>
      </c>
      <c r="L24" s="31">
        <f t="shared" si="16"/>
        <v>1.1904761904761736E-2</v>
      </c>
      <c r="M24" s="33">
        <f t="shared" si="13"/>
        <v>0.28571428571428165</v>
      </c>
      <c r="O24" s="37" t="s">
        <v>9</v>
      </c>
      <c r="P24" s="18">
        <v>0.58333333333333304</v>
      </c>
      <c r="Q24" t="s">
        <v>334</v>
      </c>
      <c r="R24" s="2"/>
      <c r="S24" s="27">
        <v>4</v>
      </c>
      <c r="T24" s="28">
        <f t="shared" si="11"/>
        <v>1</v>
      </c>
      <c r="U24" s="28">
        <f t="shared" si="22"/>
        <v>6</v>
      </c>
      <c r="V24" s="29">
        <f t="shared" si="20"/>
        <v>24</v>
      </c>
      <c r="W24" s="34">
        <f t="shared" si="17"/>
        <v>0.58333333333333326</v>
      </c>
      <c r="X24" s="32">
        <f t="shared" si="14"/>
        <v>4.0000000000000036</v>
      </c>
      <c r="Y24" s="31">
        <f t="shared" si="21"/>
        <v>1.0416666666666657E-2</v>
      </c>
      <c r="Z24" s="33">
        <f t="shared" si="15"/>
        <v>0.24999999999999978</v>
      </c>
    </row>
    <row r="25" spans="2:26" x14ac:dyDescent="0.25">
      <c r="B25" s="37" t="s">
        <v>9</v>
      </c>
      <c r="C25" s="18">
        <v>0.625</v>
      </c>
      <c r="D25" t="s">
        <v>71</v>
      </c>
      <c r="E25" s="2"/>
      <c r="F25" s="27">
        <v>3.5</v>
      </c>
      <c r="G25" s="28">
        <f t="shared" si="10"/>
        <v>1.0294117647058825</v>
      </c>
      <c r="H25" s="28">
        <f t="shared" si="18"/>
        <v>7.2058823529411757</v>
      </c>
      <c r="I25" s="29">
        <f t="shared" si="19"/>
        <v>24.5</v>
      </c>
      <c r="J25" s="34">
        <v>0.625</v>
      </c>
      <c r="K25" s="32">
        <f t="shared" si="12"/>
        <v>3.4999999999999751</v>
      </c>
      <c r="L25" s="31">
        <f t="shared" si="16"/>
        <v>1.1904761904761989E-2</v>
      </c>
      <c r="M25" s="33">
        <f t="shared" si="13"/>
        <v>0.28571428571428775</v>
      </c>
      <c r="O25" s="37" t="s">
        <v>9</v>
      </c>
      <c r="P25" s="18">
        <v>0.625</v>
      </c>
      <c r="Q25" t="s">
        <v>12</v>
      </c>
      <c r="R25" s="2"/>
      <c r="S25" s="27">
        <v>4</v>
      </c>
      <c r="T25" s="28">
        <f t="shared" si="11"/>
        <v>1</v>
      </c>
      <c r="U25" s="28">
        <f t="shared" si="22"/>
        <v>7</v>
      </c>
      <c r="V25" s="29">
        <f t="shared" si="20"/>
        <v>28</v>
      </c>
      <c r="W25" s="34">
        <f t="shared" si="17"/>
        <v>0.62499999999999989</v>
      </c>
      <c r="X25" s="32">
        <f t="shared" si="14"/>
        <v>4.0000000000000036</v>
      </c>
      <c r="Y25" s="31">
        <f t="shared" si="21"/>
        <v>1.0416666666666657E-2</v>
      </c>
      <c r="Z25" s="33">
        <f t="shared" si="15"/>
        <v>0.24999999999999978</v>
      </c>
    </row>
    <row r="26" spans="2:26" x14ac:dyDescent="0.25">
      <c r="B26" s="37" t="s">
        <v>9</v>
      </c>
      <c r="C26" s="18">
        <v>0.66666666666666696</v>
      </c>
      <c r="D26" t="s">
        <v>12</v>
      </c>
      <c r="E26" s="2"/>
      <c r="F26" s="27">
        <v>3.5</v>
      </c>
      <c r="G26" s="28">
        <f t="shared" si="10"/>
        <v>1.0294117647058825</v>
      </c>
      <c r="H26" s="28">
        <f t="shared" si="18"/>
        <v>8.235294117647058</v>
      </c>
      <c r="I26" s="29">
        <f t="shared" si="19"/>
        <v>28</v>
      </c>
      <c r="J26" s="34">
        <v>0.66666666666666696</v>
      </c>
      <c r="K26" s="32">
        <f t="shared" si="12"/>
        <v>3.4999999999999751</v>
      </c>
      <c r="L26" s="31">
        <f t="shared" si="16"/>
        <v>1.1904761904761989E-2</v>
      </c>
      <c r="M26" s="33">
        <f t="shared" si="13"/>
        <v>0.28571428571428775</v>
      </c>
      <c r="O26" s="37" t="s">
        <v>9</v>
      </c>
      <c r="P26" s="18">
        <v>0.66666666666666696</v>
      </c>
      <c r="Q26" t="s">
        <v>82</v>
      </c>
      <c r="R26" s="2"/>
      <c r="S26" s="27">
        <v>4</v>
      </c>
      <c r="T26" s="28">
        <f t="shared" si="11"/>
        <v>1</v>
      </c>
      <c r="U26" s="28">
        <f t="shared" si="22"/>
        <v>8</v>
      </c>
      <c r="V26" s="29">
        <f t="shared" si="20"/>
        <v>32</v>
      </c>
      <c r="W26" s="34">
        <f t="shared" si="17"/>
        <v>0.66666666666666652</v>
      </c>
      <c r="X26" s="32">
        <f t="shared" si="14"/>
        <v>4.0000000000000036</v>
      </c>
      <c r="Y26" s="31">
        <f t="shared" si="21"/>
        <v>1.0416666666666657E-2</v>
      </c>
      <c r="Z26" s="33">
        <f t="shared" si="15"/>
        <v>0.24999999999999978</v>
      </c>
    </row>
    <row r="27" spans="2:26" x14ac:dyDescent="0.25">
      <c r="B27" s="37" t="s">
        <v>9</v>
      </c>
      <c r="C27" s="18">
        <v>0.70833333333333304</v>
      </c>
      <c r="D27" t="s">
        <v>82</v>
      </c>
      <c r="E27" s="2"/>
      <c r="F27" s="27">
        <v>3.5</v>
      </c>
      <c r="G27" s="28">
        <f t="shared" si="10"/>
        <v>1.0294117647058825</v>
      </c>
      <c r="H27" s="28">
        <f t="shared" si="18"/>
        <v>9.2647058823529402</v>
      </c>
      <c r="I27" s="29">
        <f t="shared" si="19"/>
        <v>31.5</v>
      </c>
      <c r="J27" s="34">
        <v>0.70833333333333304</v>
      </c>
      <c r="K27" s="32">
        <f t="shared" si="12"/>
        <v>3.5000000000000497</v>
      </c>
      <c r="L27" s="31">
        <f t="shared" si="16"/>
        <v>1.1904761904761736E-2</v>
      </c>
      <c r="M27" s="33">
        <f t="shared" si="13"/>
        <v>0.28571428571428165</v>
      </c>
      <c r="O27" s="37" t="s">
        <v>9</v>
      </c>
      <c r="P27" s="18">
        <v>0.70833333333333304</v>
      </c>
      <c r="Q27" t="s">
        <v>85</v>
      </c>
      <c r="R27" s="2"/>
      <c r="S27" s="27">
        <v>4</v>
      </c>
      <c r="T27" s="28">
        <f t="shared" si="11"/>
        <v>1</v>
      </c>
      <c r="U27" s="28">
        <f t="shared" si="22"/>
        <v>9</v>
      </c>
      <c r="V27" s="29">
        <f t="shared" si="20"/>
        <v>36</v>
      </c>
      <c r="W27" s="34">
        <f t="shared" si="17"/>
        <v>0.70833333333333315</v>
      </c>
      <c r="X27" s="32">
        <f t="shared" si="14"/>
        <v>4.0000000000000036</v>
      </c>
      <c r="Y27" s="31">
        <f t="shared" si="21"/>
        <v>1.0416666666666657E-2</v>
      </c>
      <c r="Z27" s="33">
        <f t="shared" si="15"/>
        <v>0.24999999999999978</v>
      </c>
    </row>
    <row r="28" spans="2:26" x14ac:dyDescent="0.25">
      <c r="B28" s="37" t="s">
        <v>9</v>
      </c>
      <c r="C28" s="18">
        <v>0.75</v>
      </c>
      <c r="D28" t="s">
        <v>85</v>
      </c>
      <c r="E28" s="2"/>
      <c r="F28" s="27">
        <v>3.5</v>
      </c>
      <c r="G28" s="28">
        <f t="shared" si="10"/>
        <v>1.0294117647058825</v>
      </c>
      <c r="H28" s="28">
        <f t="shared" si="18"/>
        <v>10.294117647058822</v>
      </c>
      <c r="I28" s="29">
        <f t="shared" si="19"/>
        <v>35</v>
      </c>
      <c r="J28" s="34">
        <v>0.75</v>
      </c>
      <c r="K28" s="32">
        <f t="shared" si="12"/>
        <v>3.4999999999999751</v>
      </c>
      <c r="L28" s="31">
        <f t="shared" si="16"/>
        <v>1.1904761904761989E-2</v>
      </c>
      <c r="M28" s="33">
        <f t="shared" si="13"/>
        <v>0.28571428571428775</v>
      </c>
      <c r="O28" s="37" t="s">
        <v>9</v>
      </c>
      <c r="P28" s="18">
        <v>0.75</v>
      </c>
      <c r="Q28" t="s">
        <v>336</v>
      </c>
      <c r="R28" s="2"/>
      <c r="S28" s="27">
        <v>4</v>
      </c>
      <c r="T28" s="28">
        <f t="shared" si="11"/>
        <v>1</v>
      </c>
      <c r="U28" s="28">
        <f t="shared" si="22"/>
        <v>10</v>
      </c>
      <c r="V28" s="29">
        <f t="shared" si="20"/>
        <v>40</v>
      </c>
      <c r="W28" s="34">
        <f t="shared" si="17"/>
        <v>0.74999999999999978</v>
      </c>
      <c r="X28" s="32">
        <f t="shared" si="14"/>
        <v>4.0000000000000036</v>
      </c>
      <c r="Y28" s="31">
        <f t="shared" si="21"/>
        <v>1.0416666666666657E-2</v>
      </c>
      <c r="Z28" s="33">
        <f t="shared" si="15"/>
        <v>0.24999999999999978</v>
      </c>
    </row>
    <row r="29" spans="2:26" x14ac:dyDescent="0.25">
      <c r="B29" s="37" t="s">
        <v>9</v>
      </c>
      <c r="C29" s="18">
        <v>0.79166666666666696</v>
      </c>
      <c r="D29" t="s">
        <v>288</v>
      </c>
      <c r="E29" s="2"/>
      <c r="F29" s="27">
        <v>3.5</v>
      </c>
      <c r="G29" s="28">
        <f t="shared" si="10"/>
        <v>1.0294117647058825</v>
      </c>
      <c r="H29" s="28">
        <f t="shared" si="18"/>
        <v>11.323529411764705</v>
      </c>
      <c r="I29" s="29">
        <f t="shared" si="19"/>
        <v>38.5</v>
      </c>
      <c r="J29" s="34">
        <v>0.79166666666666696</v>
      </c>
      <c r="K29" s="32">
        <f t="shared" si="12"/>
        <v>3.4999999999999751</v>
      </c>
      <c r="L29" s="31">
        <f t="shared" si="16"/>
        <v>1.1904761904761989E-2</v>
      </c>
      <c r="M29" s="33">
        <f t="shared" si="13"/>
        <v>0.28571428571428775</v>
      </c>
      <c r="O29" s="37" t="s">
        <v>9</v>
      </c>
      <c r="P29" s="18">
        <v>0.79166666666666696</v>
      </c>
      <c r="Q29" t="s">
        <v>289</v>
      </c>
      <c r="R29" s="2"/>
      <c r="S29" s="27">
        <v>4</v>
      </c>
      <c r="T29" s="28">
        <f t="shared" si="11"/>
        <v>1</v>
      </c>
      <c r="U29" s="28">
        <f t="shared" si="22"/>
        <v>11</v>
      </c>
      <c r="V29" s="29">
        <f t="shared" si="20"/>
        <v>44</v>
      </c>
      <c r="W29" s="34">
        <f t="shared" si="17"/>
        <v>0.79166666666666641</v>
      </c>
      <c r="X29" s="32">
        <f t="shared" si="14"/>
        <v>4.0000000000000036</v>
      </c>
      <c r="Y29" s="31">
        <f t="shared" si="21"/>
        <v>1.0416666666666657E-2</v>
      </c>
      <c r="Z29" s="33">
        <f t="shared" si="15"/>
        <v>0.24999999999999978</v>
      </c>
    </row>
    <row r="30" spans="2:26" x14ac:dyDescent="0.25">
      <c r="B30" s="37" t="s">
        <v>9</v>
      </c>
      <c r="C30" s="18">
        <v>0.83333333333333304</v>
      </c>
      <c r="D30" t="s">
        <v>289</v>
      </c>
      <c r="E30" s="2"/>
      <c r="F30" s="27">
        <v>3.3</v>
      </c>
      <c r="G30" s="28">
        <f t="shared" si="10"/>
        <v>0.97058823529411764</v>
      </c>
      <c r="H30" s="28">
        <f t="shared" si="18"/>
        <v>12.294117647058822</v>
      </c>
      <c r="I30" s="29">
        <f t="shared" si="19"/>
        <v>41.8</v>
      </c>
      <c r="J30" s="34">
        <v>0.83333333333333304</v>
      </c>
      <c r="K30" s="32">
        <f t="shared" si="12"/>
        <v>3.3000000000000465</v>
      </c>
      <c r="L30" s="31">
        <f t="shared" si="16"/>
        <v>1.2626262626262447E-2</v>
      </c>
      <c r="M30" s="33">
        <f t="shared" si="13"/>
        <v>0.30303030303029876</v>
      </c>
      <c r="O30" s="37" t="s">
        <v>9</v>
      </c>
      <c r="P30" s="18">
        <v>0.83333333333333304</v>
      </c>
      <c r="Q30" t="s">
        <v>98</v>
      </c>
      <c r="R30" s="2"/>
      <c r="S30" s="27">
        <v>4</v>
      </c>
      <c r="T30" s="28">
        <f t="shared" si="11"/>
        <v>1</v>
      </c>
      <c r="U30" s="28">
        <f t="shared" si="22"/>
        <v>12</v>
      </c>
      <c r="V30" s="29">
        <f t="shared" si="20"/>
        <v>48</v>
      </c>
      <c r="W30" s="34">
        <f t="shared" si="17"/>
        <v>0.83333333333333304</v>
      </c>
      <c r="X30" s="32">
        <f t="shared" si="14"/>
        <v>4.0000000000000036</v>
      </c>
      <c r="Y30" s="31">
        <f t="shared" si="21"/>
        <v>1.0416666666666657E-2</v>
      </c>
      <c r="Z30" s="33">
        <f t="shared" si="15"/>
        <v>0.24999999999999978</v>
      </c>
    </row>
    <row r="31" spans="2:26" x14ac:dyDescent="0.25">
      <c r="B31" s="37" t="s">
        <v>9</v>
      </c>
      <c r="C31" s="18">
        <v>0.875</v>
      </c>
      <c r="D31" t="s">
        <v>98</v>
      </c>
      <c r="E31" s="2"/>
      <c r="F31" s="27">
        <v>3.3</v>
      </c>
      <c r="G31" s="28">
        <f t="shared" si="10"/>
        <v>0.97058823529411764</v>
      </c>
      <c r="H31" s="28">
        <f t="shared" si="18"/>
        <v>13.26470588235294</v>
      </c>
      <c r="I31" s="29">
        <f t="shared" si="19"/>
        <v>45.099999999999994</v>
      </c>
      <c r="J31" s="34">
        <v>0.875</v>
      </c>
      <c r="K31" s="32">
        <f t="shared" si="12"/>
        <v>3.2999999999999763</v>
      </c>
      <c r="L31" s="31">
        <f t="shared" si="16"/>
        <v>1.2626262626262716E-2</v>
      </c>
      <c r="M31" s="33">
        <f t="shared" si="13"/>
        <v>0.3030303030303052</v>
      </c>
      <c r="O31" s="37" t="s">
        <v>9</v>
      </c>
      <c r="P31" s="18">
        <v>0.875</v>
      </c>
      <c r="Q31" t="s">
        <v>335</v>
      </c>
      <c r="R31" s="2"/>
      <c r="S31" s="27">
        <v>4</v>
      </c>
      <c r="T31" s="28">
        <f t="shared" si="11"/>
        <v>1</v>
      </c>
      <c r="U31" s="28">
        <f t="shared" si="22"/>
        <v>13</v>
      </c>
      <c r="V31" s="29">
        <f t="shared" si="20"/>
        <v>52</v>
      </c>
      <c r="W31" s="34">
        <f t="shared" si="17"/>
        <v>0.87499999999999967</v>
      </c>
      <c r="X31" s="32">
        <f t="shared" si="14"/>
        <v>4.0000000000000036</v>
      </c>
      <c r="Y31" s="31">
        <f t="shared" si="21"/>
        <v>1.0416666666666657E-2</v>
      </c>
      <c r="Z31" s="33">
        <f t="shared" si="15"/>
        <v>0.24999999999999978</v>
      </c>
    </row>
    <row r="32" spans="2:26" x14ac:dyDescent="0.25">
      <c r="B32" s="37" t="s">
        <v>9</v>
      </c>
      <c r="C32" s="18">
        <v>0.91666666666666696</v>
      </c>
      <c r="D32" t="s">
        <v>290</v>
      </c>
      <c r="E32" s="2"/>
      <c r="F32" s="27">
        <v>3.3</v>
      </c>
      <c r="G32" s="28">
        <f t="shared" si="10"/>
        <v>0.97058823529411764</v>
      </c>
      <c r="H32" s="28">
        <f t="shared" si="18"/>
        <v>14.235294117647058</v>
      </c>
      <c r="I32" s="29">
        <f t="shared" si="19"/>
        <v>48.399999999999991</v>
      </c>
      <c r="J32" s="34">
        <v>0.91666666666666696</v>
      </c>
      <c r="K32" s="32">
        <f t="shared" si="12"/>
        <v>3.2999999999999763</v>
      </c>
      <c r="L32" s="31">
        <f t="shared" si="16"/>
        <v>1.2626262626262716E-2</v>
      </c>
      <c r="M32" s="33">
        <f t="shared" si="13"/>
        <v>0.3030303030303052</v>
      </c>
      <c r="O32" s="37" t="s">
        <v>9</v>
      </c>
      <c r="P32" s="18">
        <v>0.91666666666666696</v>
      </c>
      <c r="Q32" t="s">
        <v>292</v>
      </c>
      <c r="R32" s="2"/>
      <c r="S32" s="27">
        <v>4</v>
      </c>
      <c r="T32" s="28">
        <f t="shared" si="11"/>
        <v>1</v>
      </c>
      <c r="U32" s="28">
        <f t="shared" si="22"/>
        <v>14</v>
      </c>
      <c r="V32" s="29">
        <f t="shared" si="20"/>
        <v>56</v>
      </c>
      <c r="W32" s="34">
        <f t="shared" si="17"/>
        <v>0.9166666666666663</v>
      </c>
      <c r="X32" s="32">
        <f t="shared" si="14"/>
        <v>4.0000000000000036</v>
      </c>
      <c r="Y32" s="31">
        <f t="shared" si="21"/>
        <v>1.0416666666666657E-2</v>
      </c>
      <c r="Z32" s="33">
        <f t="shared" si="15"/>
        <v>0.24999999999999978</v>
      </c>
    </row>
    <row r="33" spans="2:26" x14ac:dyDescent="0.25">
      <c r="B33" s="37" t="s">
        <v>9</v>
      </c>
      <c r="C33" s="18">
        <v>0.95833333333333404</v>
      </c>
      <c r="D33" t="s">
        <v>291</v>
      </c>
      <c r="E33" s="2"/>
      <c r="F33" s="27">
        <v>3.3</v>
      </c>
      <c r="G33" s="28">
        <f>(F33/$K$16)</f>
        <v>0.97058823529411764</v>
      </c>
      <c r="H33" s="28">
        <f>H32+G33</f>
        <v>15.205882352941176</v>
      </c>
      <c r="I33" s="29">
        <f>I32+F33</f>
        <v>51.699999999999989</v>
      </c>
      <c r="J33" s="34">
        <v>0.95833333333333304</v>
      </c>
      <c r="K33" s="32">
        <f t="shared" si="12"/>
        <v>3.3000000000000465</v>
      </c>
      <c r="L33" s="31">
        <f t="shared" si="16"/>
        <v>1.2626262626262447E-2</v>
      </c>
      <c r="M33" s="33">
        <f t="shared" si="13"/>
        <v>0.30303030303029876</v>
      </c>
      <c r="O33" s="37" t="s">
        <v>9</v>
      </c>
      <c r="P33" s="18">
        <v>0.95833333333333404</v>
      </c>
      <c r="Q33" t="s">
        <v>293</v>
      </c>
      <c r="R33" s="2"/>
      <c r="S33" s="27">
        <v>4</v>
      </c>
      <c r="T33" s="28">
        <f t="shared" si="11"/>
        <v>1</v>
      </c>
      <c r="U33" s="28">
        <f>U32+T33</f>
        <v>15</v>
      </c>
      <c r="V33" s="29">
        <f>V32+S33</f>
        <v>60</v>
      </c>
      <c r="W33" s="34">
        <f t="shared" si="17"/>
        <v>0.95833333333333293</v>
      </c>
      <c r="X33" s="32">
        <f t="shared" si="14"/>
        <v>4.0000000000000036</v>
      </c>
      <c r="Y33" s="31">
        <f t="shared" si="21"/>
        <v>1.0416666666666657E-2</v>
      </c>
      <c r="Z33" s="33">
        <f t="shared" si="15"/>
        <v>0.24999999999999978</v>
      </c>
    </row>
    <row r="34" spans="2:26" x14ac:dyDescent="0.25">
      <c r="B34" s="37" t="s">
        <v>9</v>
      </c>
      <c r="C34" s="18">
        <v>1</v>
      </c>
      <c r="D34" t="s">
        <v>292</v>
      </c>
      <c r="F34" s="27">
        <v>3.3</v>
      </c>
      <c r="G34" s="28">
        <f>(F34/$K$16)</f>
        <v>0.97058823529411764</v>
      </c>
      <c r="H34" s="28">
        <f>H33+G34</f>
        <v>16.176470588235293</v>
      </c>
      <c r="I34" s="29">
        <f>I33+F34</f>
        <v>54.999999999999986</v>
      </c>
      <c r="J34" s="34">
        <v>1</v>
      </c>
      <c r="K34" s="32">
        <f t="shared" si="12"/>
        <v>3.2999999999999763</v>
      </c>
      <c r="L34" s="31">
        <f t="shared" si="16"/>
        <v>1.2626262626262716E-2</v>
      </c>
      <c r="M34" s="33">
        <f t="shared" si="13"/>
        <v>0.3030303030303052</v>
      </c>
      <c r="O34" s="37" t="s">
        <v>9</v>
      </c>
      <c r="P34" s="18">
        <v>1</v>
      </c>
      <c r="Q34" t="s">
        <v>294</v>
      </c>
      <c r="S34" s="27">
        <v>4</v>
      </c>
      <c r="T34" s="28">
        <f>(S34/$X$16)</f>
        <v>1</v>
      </c>
      <c r="U34" s="28">
        <f>U33+T34</f>
        <v>16</v>
      </c>
      <c r="V34" s="29">
        <f>V33+S34</f>
        <v>64</v>
      </c>
      <c r="W34" s="34">
        <f t="shared" si="17"/>
        <v>0.99999999999999956</v>
      </c>
      <c r="X34" s="32">
        <f t="shared" si="14"/>
        <v>4.0000000000000036</v>
      </c>
      <c r="Y34" s="31">
        <f t="shared" si="21"/>
        <v>1.0416666666666657E-2</v>
      </c>
      <c r="Z34" s="33">
        <f t="shared" si="15"/>
        <v>0.24999999999999978</v>
      </c>
    </row>
    <row r="35" spans="2:26" ht="15.75" thickBot="1" x14ac:dyDescent="0.3">
      <c r="C35" s="1" t="s">
        <v>23</v>
      </c>
      <c r="F35" s="40">
        <f>SUM(F18:F34)</f>
        <v>54.999999999999986</v>
      </c>
      <c r="K35" s="32">
        <f>AVERAGE(K19:K34)</f>
        <v>3.4374999999999996</v>
      </c>
      <c r="L35" s="31"/>
      <c r="M35" s="33"/>
      <c r="P35" s="1" t="s">
        <v>23</v>
      </c>
      <c r="S35" s="42">
        <f>SUM(S18:S34)</f>
        <v>64</v>
      </c>
      <c r="X35" s="32">
        <f>AVERAGE(X19:X34)</f>
        <v>4.0000000000000009</v>
      </c>
      <c r="Y35" s="31"/>
      <c r="Z35" s="33"/>
    </row>
    <row r="36" spans="2:26" ht="21.75" thickBot="1" x14ac:dyDescent="0.4">
      <c r="B36" s="65" t="s">
        <v>330</v>
      </c>
      <c r="C36" s="66"/>
      <c r="D36" s="66"/>
      <c r="E36" s="66"/>
      <c r="F36" s="66"/>
      <c r="G36" s="66"/>
      <c r="H36" s="66"/>
      <c r="I36" s="66"/>
      <c r="J36" s="67"/>
      <c r="K36" s="35">
        <v>3.3</v>
      </c>
      <c r="L36" s="31"/>
      <c r="M36" s="33"/>
      <c r="O36" s="65" t="s">
        <v>330</v>
      </c>
      <c r="P36" s="66"/>
      <c r="Q36" s="66"/>
      <c r="R36" s="66"/>
      <c r="S36" s="66"/>
      <c r="T36" s="66"/>
      <c r="U36" s="66"/>
      <c r="V36" s="66"/>
      <c r="W36" s="67"/>
      <c r="X36" s="35">
        <v>4</v>
      </c>
      <c r="Y36" s="31"/>
      <c r="Z36" s="33"/>
    </row>
    <row r="37" spans="2:26" x14ac:dyDescent="0.25">
      <c r="B37" s="36" t="s">
        <v>0</v>
      </c>
      <c r="C37" s="3" t="s">
        <v>318</v>
      </c>
      <c r="D37" s="4" t="s">
        <v>26</v>
      </c>
      <c r="E37" s="4"/>
      <c r="F37" s="19" t="s">
        <v>4</v>
      </c>
      <c r="G37" s="20" t="s">
        <v>5</v>
      </c>
      <c r="H37" s="20" t="s">
        <v>6</v>
      </c>
      <c r="I37" s="19" t="s">
        <v>7</v>
      </c>
      <c r="J37" s="19" t="s">
        <v>317</v>
      </c>
      <c r="K37" s="1" t="s">
        <v>319</v>
      </c>
      <c r="L37" s="31"/>
      <c r="M37" s="33"/>
      <c r="O37" s="36" t="s">
        <v>0</v>
      </c>
      <c r="P37" s="3" t="s">
        <v>318</v>
      </c>
      <c r="Q37" s="4" t="s">
        <v>26</v>
      </c>
      <c r="R37" s="4"/>
      <c r="S37" s="19" t="s">
        <v>4</v>
      </c>
      <c r="T37" s="20" t="s">
        <v>5</v>
      </c>
      <c r="U37" s="20" t="s">
        <v>6</v>
      </c>
      <c r="V37" s="19" t="s">
        <v>7</v>
      </c>
      <c r="W37" s="19" t="s">
        <v>317</v>
      </c>
      <c r="X37" s="1" t="s">
        <v>319</v>
      </c>
      <c r="Y37" s="31"/>
      <c r="Z37" s="33"/>
    </row>
    <row r="38" spans="2:26" x14ac:dyDescent="0.25">
      <c r="B38" s="37" t="s">
        <v>14</v>
      </c>
      <c r="C38" s="18">
        <v>4.1666666666666664E-2</v>
      </c>
      <c r="D38" t="s">
        <v>293</v>
      </c>
      <c r="F38" s="39">
        <v>3</v>
      </c>
      <c r="G38" s="21">
        <f>(F38/$K$36)</f>
        <v>0.90909090909090917</v>
      </c>
      <c r="H38" s="21">
        <f>H34+G38</f>
        <v>17.085561497326204</v>
      </c>
      <c r="I38" s="21">
        <f>I34+F38</f>
        <v>57.999999999999986</v>
      </c>
      <c r="J38" s="34">
        <f>J34+((F38/$K$36)/24)</f>
        <v>1.0378787878787878</v>
      </c>
      <c r="K38" s="32">
        <f t="shared" si="12"/>
        <v>3.3000000000000029</v>
      </c>
      <c r="L38" s="31">
        <f>(J38-J34)/F38</f>
        <v>1.2626262626262616E-2</v>
      </c>
      <c r="M38" s="33">
        <f t="shared" si="13"/>
        <v>0.30303030303030276</v>
      </c>
      <c r="O38" s="37" t="s">
        <v>14</v>
      </c>
      <c r="P38" s="18">
        <v>4.1666666666666664E-2</v>
      </c>
      <c r="Q38" t="s">
        <v>295</v>
      </c>
      <c r="S38" s="27">
        <v>4</v>
      </c>
      <c r="T38" s="21">
        <f>(S38/$X$36)</f>
        <v>1</v>
      </c>
      <c r="U38" s="21">
        <f>U34+T38</f>
        <v>17</v>
      </c>
      <c r="V38" s="21">
        <f>V34+S38</f>
        <v>68</v>
      </c>
      <c r="W38" s="34">
        <f>W34+((S38/$X$36)/24)</f>
        <v>1.0416666666666663</v>
      </c>
      <c r="X38" s="32">
        <f t="shared" ref="X38:X61" si="23">1/Z38</f>
        <v>3.9999999999999929</v>
      </c>
      <c r="Y38" s="31">
        <f>(W38-W34)/S38</f>
        <v>1.0416666666666685E-2</v>
      </c>
      <c r="Z38" s="33">
        <f t="shared" ref="Z38:Z61" si="24">Y38*24</f>
        <v>0.25000000000000044</v>
      </c>
    </row>
    <row r="39" spans="2:26" x14ac:dyDescent="0.25">
      <c r="B39" s="37" t="s">
        <v>14</v>
      </c>
      <c r="C39" s="18">
        <v>8.3333333333333301E-2</v>
      </c>
      <c r="D39" t="s">
        <v>294</v>
      </c>
      <c r="F39" s="39">
        <v>3.5</v>
      </c>
      <c r="G39" s="21">
        <f t="shared" ref="G39:G61" si="25">(F39/$K$36)</f>
        <v>1.0606060606060606</v>
      </c>
      <c r="H39" s="21">
        <f t="shared" ref="H39:H50" si="26">H38+G39</f>
        <v>18.146167557932266</v>
      </c>
      <c r="I39" s="21">
        <f>I38+F39</f>
        <v>61.499999999999986</v>
      </c>
      <c r="J39" s="34">
        <f>J38+((F39/$K$36)/24)</f>
        <v>1.082070707070707</v>
      </c>
      <c r="K39" s="32">
        <f t="shared" si="12"/>
        <v>3.3000000000000052</v>
      </c>
      <c r="L39" s="31">
        <f t="shared" ref="L39:L80" si="27">(J39-J38)/F39</f>
        <v>1.2626262626262605E-2</v>
      </c>
      <c r="M39" s="33">
        <f t="shared" si="13"/>
        <v>0.30303030303030254</v>
      </c>
      <c r="O39" s="37" t="s">
        <v>14</v>
      </c>
      <c r="P39" s="18">
        <v>8.3333333333333301E-2</v>
      </c>
      <c r="Q39" t="s">
        <v>13</v>
      </c>
      <c r="S39" s="27">
        <v>4</v>
      </c>
      <c r="T39" s="21">
        <f t="shared" ref="T39:T61" si="28">(S39/$X$36)</f>
        <v>1</v>
      </c>
      <c r="U39" s="21">
        <f t="shared" ref="U39:U59" si="29">U38+T39</f>
        <v>18</v>
      </c>
      <c r="V39" s="21">
        <f>V38+S39</f>
        <v>72</v>
      </c>
      <c r="W39" s="34">
        <f>W38+((S39/$X$36)/24)</f>
        <v>1.083333333333333</v>
      </c>
      <c r="X39" s="32">
        <f t="shared" si="23"/>
        <v>3.9999999999999929</v>
      </c>
      <c r="Y39" s="31">
        <f t="shared" ref="Y39:Y61" si="30">(W39-W38)/S39</f>
        <v>1.0416666666666685E-2</v>
      </c>
      <c r="Z39" s="33">
        <f t="shared" si="24"/>
        <v>0.25000000000000044</v>
      </c>
    </row>
    <row r="40" spans="2:26" x14ac:dyDescent="0.25">
      <c r="B40" s="37" t="s">
        <v>14</v>
      </c>
      <c r="C40" s="18">
        <v>0.125</v>
      </c>
      <c r="D40" t="s">
        <v>295</v>
      </c>
      <c r="E40" s="2"/>
      <c r="F40" s="39">
        <v>4</v>
      </c>
      <c r="G40" s="21">
        <f t="shared" si="25"/>
        <v>1.2121212121212122</v>
      </c>
      <c r="H40" s="21">
        <f t="shared" si="26"/>
        <v>19.358288770053477</v>
      </c>
      <c r="I40" s="21">
        <f t="shared" ref="I40:I50" si="31">I39+F40</f>
        <v>65.499999999999986</v>
      </c>
      <c r="J40" s="34">
        <f t="shared" ref="J40:J61" si="32">J39+((F40/$K$36)/24)</f>
        <v>1.1325757575757576</v>
      </c>
      <c r="K40" s="32">
        <f t="shared" si="12"/>
        <v>3.2999999999999932</v>
      </c>
      <c r="L40" s="31">
        <f t="shared" si="27"/>
        <v>1.2626262626262652E-2</v>
      </c>
      <c r="M40" s="33">
        <f t="shared" si="13"/>
        <v>0.30303030303030365</v>
      </c>
      <c r="O40" s="37" t="s">
        <v>14</v>
      </c>
      <c r="P40" s="18">
        <v>0.125</v>
      </c>
      <c r="Q40" t="s">
        <v>296</v>
      </c>
      <c r="R40" s="2"/>
      <c r="S40" s="27">
        <v>4</v>
      </c>
      <c r="T40" s="21">
        <f t="shared" si="28"/>
        <v>1</v>
      </c>
      <c r="U40" s="21">
        <f t="shared" si="29"/>
        <v>19</v>
      </c>
      <c r="V40" s="21">
        <f t="shared" ref="V40:V59" si="33">V39+S40</f>
        <v>76</v>
      </c>
      <c r="W40" s="34">
        <f t="shared" ref="W40:W60" si="34">W39+((S40/$X$36)/24)</f>
        <v>1.1249999999999998</v>
      </c>
      <c r="X40" s="32">
        <f t="shared" si="23"/>
        <v>3.9999999999999929</v>
      </c>
      <c r="Y40" s="31">
        <f t="shared" si="30"/>
        <v>1.0416666666666685E-2</v>
      </c>
      <c r="Z40" s="33">
        <f t="shared" si="24"/>
        <v>0.25000000000000044</v>
      </c>
    </row>
    <row r="41" spans="2:26" x14ac:dyDescent="0.25">
      <c r="B41" s="37" t="s">
        <v>14</v>
      </c>
      <c r="C41" s="18">
        <v>0.17708333333333301</v>
      </c>
      <c r="D41" t="s">
        <v>13</v>
      </c>
      <c r="E41" s="2"/>
      <c r="F41" s="39">
        <v>4</v>
      </c>
      <c r="G41" s="21">
        <f t="shared" si="25"/>
        <v>1.2121212121212122</v>
      </c>
      <c r="H41" s="21">
        <f t="shared" si="26"/>
        <v>20.570409982174688</v>
      </c>
      <c r="I41" s="21">
        <f t="shared" si="31"/>
        <v>69.499999999999986</v>
      </c>
      <c r="J41" s="34">
        <f t="shared" si="32"/>
        <v>1.1830808080808082</v>
      </c>
      <c r="K41" s="32">
        <f t="shared" si="12"/>
        <v>3.2999999999999932</v>
      </c>
      <c r="L41" s="31">
        <f t="shared" si="27"/>
        <v>1.2626262626262652E-2</v>
      </c>
      <c r="M41" s="33">
        <f t="shared" si="13"/>
        <v>0.30303030303030365</v>
      </c>
      <c r="O41" s="37" t="s">
        <v>14</v>
      </c>
      <c r="P41" s="18">
        <v>0.16666666666666699</v>
      </c>
      <c r="Q41" t="s">
        <v>296</v>
      </c>
      <c r="R41" s="2"/>
      <c r="S41" s="27">
        <v>4</v>
      </c>
      <c r="T41" s="21">
        <f t="shared" si="28"/>
        <v>1</v>
      </c>
      <c r="U41" s="21">
        <f t="shared" si="29"/>
        <v>20</v>
      </c>
      <c r="V41" s="21">
        <f t="shared" si="33"/>
        <v>80</v>
      </c>
      <c r="W41" s="34">
        <f t="shared" si="34"/>
        <v>1.1666666666666665</v>
      </c>
      <c r="X41" s="32">
        <f t="shared" si="23"/>
        <v>3.9999999999999929</v>
      </c>
      <c r="Y41" s="31">
        <f t="shared" si="30"/>
        <v>1.0416666666666685E-2</v>
      </c>
      <c r="Z41" s="33">
        <f t="shared" si="24"/>
        <v>0.25000000000000044</v>
      </c>
    </row>
    <row r="42" spans="2:26" x14ac:dyDescent="0.25">
      <c r="B42" s="37" t="s">
        <v>14</v>
      </c>
      <c r="C42" s="18">
        <v>0.21875</v>
      </c>
      <c r="D42" t="s">
        <v>296</v>
      </c>
      <c r="E42" s="2"/>
      <c r="F42" s="39">
        <v>3.5</v>
      </c>
      <c r="G42" s="21">
        <f t="shared" si="25"/>
        <v>1.0606060606060606</v>
      </c>
      <c r="H42" s="21">
        <f t="shared" si="26"/>
        <v>21.63101604278075</v>
      </c>
      <c r="I42" s="21">
        <f t="shared" si="31"/>
        <v>72.999999999999986</v>
      </c>
      <c r="J42" s="34">
        <f t="shared" si="32"/>
        <v>1.2272727272727273</v>
      </c>
      <c r="K42" s="32">
        <f t="shared" si="12"/>
        <v>3.3000000000000052</v>
      </c>
      <c r="L42" s="31">
        <f t="shared" si="27"/>
        <v>1.2626262626262605E-2</v>
      </c>
      <c r="M42" s="33">
        <f t="shared" si="13"/>
        <v>0.30303030303030254</v>
      </c>
      <c r="O42" s="37" t="s">
        <v>14</v>
      </c>
      <c r="P42" s="18">
        <v>0.20833333333333401</v>
      </c>
      <c r="Q42" t="s">
        <v>296</v>
      </c>
      <c r="R42" s="2"/>
      <c r="S42" s="27">
        <v>4</v>
      </c>
      <c r="T42" s="21">
        <f t="shared" si="28"/>
        <v>1</v>
      </c>
      <c r="U42" s="21">
        <f t="shared" si="29"/>
        <v>21</v>
      </c>
      <c r="V42" s="21">
        <f t="shared" si="33"/>
        <v>84</v>
      </c>
      <c r="W42" s="34">
        <f t="shared" si="34"/>
        <v>1.2083333333333333</v>
      </c>
      <c r="X42" s="32">
        <f t="shared" si="23"/>
        <v>3.9999999999999929</v>
      </c>
      <c r="Y42" s="31">
        <f t="shared" si="30"/>
        <v>1.0416666666666685E-2</v>
      </c>
      <c r="Z42" s="33">
        <f t="shared" si="24"/>
        <v>0.25000000000000044</v>
      </c>
    </row>
    <row r="43" spans="2:26" x14ac:dyDescent="0.25">
      <c r="B43" s="37" t="s">
        <v>14</v>
      </c>
      <c r="C43" s="18">
        <v>0.26041666666666702</v>
      </c>
      <c r="D43" t="s">
        <v>295</v>
      </c>
      <c r="E43" s="2"/>
      <c r="F43" s="39">
        <v>3.5</v>
      </c>
      <c r="G43" s="21">
        <f t="shared" si="25"/>
        <v>1.0606060606060606</v>
      </c>
      <c r="H43" s="21">
        <f t="shared" si="26"/>
        <v>22.691622103386813</v>
      </c>
      <c r="I43" s="21">
        <f t="shared" si="31"/>
        <v>76.499999999999986</v>
      </c>
      <c r="J43" s="34">
        <f t="shared" si="32"/>
        <v>1.2714646464646464</v>
      </c>
      <c r="K43" s="32">
        <f t="shared" si="12"/>
        <v>3.3000000000000052</v>
      </c>
      <c r="L43" s="31">
        <f t="shared" si="27"/>
        <v>1.2626262626262605E-2</v>
      </c>
      <c r="M43" s="33">
        <f t="shared" si="13"/>
        <v>0.30303030303030254</v>
      </c>
      <c r="O43" s="37" t="s">
        <v>14</v>
      </c>
      <c r="P43" s="18">
        <v>0.25</v>
      </c>
      <c r="Q43" t="s">
        <v>131</v>
      </c>
      <c r="R43" s="2"/>
      <c r="S43" s="27">
        <v>4</v>
      </c>
      <c r="T43" s="21">
        <f t="shared" si="28"/>
        <v>1</v>
      </c>
      <c r="U43" s="21">
        <f t="shared" si="29"/>
        <v>22</v>
      </c>
      <c r="V43" s="21">
        <f t="shared" si="33"/>
        <v>88</v>
      </c>
      <c r="W43" s="34">
        <f t="shared" si="34"/>
        <v>1.25</v>
      </c>
      <c r="X43" s="32">
        <f t="shared" si="23"/>
        <v>3.9999999999999929</v>
      </c>
      <c r="Y43" s="31">
        <f t="shared" si="30"/>
        <v>1.0416666666666685E-2</v>
      </c>
      <c r="Z43" s="33">
        <f t="shared" si="24"/>
        <v>0.25000000000000044</v>
      </c>
    </row>
    <row r="44" spans="2:26" x14ac:dyDescent="0.25">
      <c r="B44" s="37" t="s">
        <v>14</v>
      </c>
      <c r="C44" s="18">
        <v>0.30208333333333298</v>
      </c>
      <c r="D44" t="s">
        <v>294</v>
      </c>
      <c r="E44" s="2"/>
      <c r="F44" s="39">
        <v>3.5</v>
      </c>
      <c r="G44" s="21">
        <f t="shared" si="25"/>
        <v>1.0606060606060606</v>
      </c>
      <c r="H44" s="21">
        <f t="shared" si="26"/>
        <v>23.752228163992875</v>
      </c>
      <c r="I44" s="21">
        <f t="shared" si="31"/>
        <v>79.999999999999986</v>
      </c>
      <c r="J44" s="34">
        <f t="shared" si="32"/>
        <v>1.3156565656565655</v>
      </c>
      <c r="K44" s="32">
        <f t="shared" si="12"/>
        <v>3.3000000000000052</v>
      </c>
      <c r="L44" s="31">
        <f t="shared" si="27"/>
        <v>1.2626262626262605E-2</v>
      </c>
      <c r="M44" s="33">
        <f t="shared" si="13"/>
        <v>0.30303030303030254</v>
      </c>
      <c r="O44" s="37" t="s">
        <v>14</v>
      </c>
      <c r="P44" s="18">
        <v>0.29166666666666702</v>
      </c>
      <c r="Q44" t="s">
        <v>337</v>
      </c>
      <c r="R44" s="2"/>
      <c r="S44" s="27">
        <v>4</v>
      </c>
      <c r="T44" s="21">
        <f t="shared" si="28"/>
        <v>1</v>
      </c>
      <c r="U44" s="21">
        <f t="shared" si="29"/>
        <v>23</v>
      </c>
      <c r="V44" s="21">
        <f t="shared" si="33"/>
        <v>92</v>
      </c>
      <c r="W44" s="34">
        <f t="shared" si="34"/>
        <v>1.2916666666666667</v>
      </c>
      <c r="X44" s="32">
        <f t="shared" si="23"/>
        <v>3.9999999999999929</v>
      </c>
      <c r="Y44" s="31">
        <f t="shared" si="30"/>
        <v>1.0416666666666685E-2</v>
      </c>
      <c r="Z44" s="33">
        <f t="shared" si="24"/>
        <v>0.25000000000000044</v>
      </c>
    </row>
    <row r="45" spans="2:26" x14ac:dyDescent="0.25">
      <c r="B45" s="37" t="s">
        <v>14</v>
      </c>
      <c r="C45" s="18">
        <v>0.34375</v>
      </c>
      <c r="D45" t="s">
        <v>293</v>
      </c>
      <c r="E45" s="2"/>
      <c r="F45" s="39">
        <v>3.5</v>
      </c>
      <c r="G45" s="21">
        <f t="shared" si="25"/>
        <v>1.0606060606060606</v>
      </c>
      <c r="H45" s="21">
        <f t="shared" si="26"/>
        <v>24.812834224598937</v>
      </c>
      <c r="I45" s="21">
        <f t="shared" si="31"/>
        <v>83.499999999999986</v>
      </c>
      <c r="J45" s="34">
        <f t="shared" si="32"/>
        <v>1.3598484848484846</v>
      </c>
      <c r="K45" s="32">
        <f t="shared" si="12"/>
        <v>3.3000000000000052</v>
      </c>
      <c r="L45" s="31">
        <f t="shared" si="27"/>
        <v>1.2626262626262605E-2</v>
      </c>
      <c r="M45" s="33">
        <f t="shared" si="13"/>
        <v>0.30303030303030254</v>
      </c>
      <c r="O45" s="37" t="s">
        <v>14</v>
      </c>
      <c r="P45" s="18">
        <v>0.33333333333333298</v>
      </c>
      <c r="Q45" t="s">
        <v>298</v>
      </c>
      <c r="R45" s="2"/>
      <c r="S45" s="27">
        <v>4</v>
      </c>
      <c r="T45" s="21">
        <f t="shared" si="28"/>
        <v>1</v>
      </c>
      <c r="U45" s="21">
        <f t="shared" si="29"/>
        <v>24</v>
      </c>
      <c r="V45" s="21">
        <f t="shared" si="33"/>
        <v>96</v>
      </c>
      <c r="W45" s="34">
        <f t="shared" si="34"/>
        <v>1.3333333333333335</v>
      </c>
      <c r="X45" s="32">
        <f t="shared" si="23"/>
        <v>3.9999999999999929</v>
      </c>
      <c r="Y45" s="31">
        <f t="shared" si="30"/>
        <v>1.0416666666666685E-2</v>
      </c>
      <c r="Z45" s="33">
        <f t="shared" si="24"/>
        <v>0.25000000000000044</v>
      </c>
    </row>
    <row r="46" spans="2:26" x14ac:dyDescent="0.25">
      <c r="B46" s="37" t="s">
        <v>14</v>
      </c>
      <c r="C46" s="18">
        <v>0.38541666666666702</v>
      </c>
      <c r="D46" t="s">
        <v>131</v>
      </c>
      <c r="E46" s="2"/>
      <c r="F46" s="39">
        <v>3.5</v>
      </c>
      <c r="G46" s="21">
        <f t="shared" si="25"/>
        <v>1.0606060606060606</v>
      </c>
      <c r="H46" s="21">
        <f t="shared" si="26"/>
        <v>25.873440285205</v>
      </c>
      <c r="I46" s="21">
        <f t="shared" si="31"/>
        <v>86.999999999999986</v>
      </c>
      <c r="J46" s="34">
        <f t="shared" si="32"/>
        <v>1.4040404040404038</v>
      </c>
      <c r="K46" s="32">
        <f t="shared" si="12"/>
        <v>3.3000000000000052</v>
      </c>
      <c r="L46" s="31">
        <f t="shared" si="27"/>
        <v>1.2626262626262605E-2</v>
      </c>
      <c r="M46" s="33">
        <f t="shared" si="13"/>
        <v>0.30303030303030254</v>
      </c>
      <c r="O46" s="37" t="s">
        <v>14</v>
      </c>
      <c r="P46" s="18">
        <v>0.375</v>
      </c>
      <c r="Q46" t="s">
        <v>299</v>
      </c>
      <c r="R46" s="2"/>
      <c r="S46" s="27">
        <v>4</v>
      </c>
      <c r="T46" s="21">
        <f t="shared" si="28"/>
        <v>1</v>
      </c>
      <c r="U46" s="21">
        <f t="shared" si="29"/>
        <v>25</v>
      </c>
      <c r="V46" s="21">
        <f t="shared" si="33"/>
        <v>100</v>
      </c>
      <c r="W46" s="34">
        <f t="shared" si="34"/>
        <v>1.3750000000000002</v>
      </c>
      <c r="X46" s="32">
        <f t="shared" si="23"/>
        <v>3.9999999999999929</v>
      </c>
      <c r="Y46" s="31">
        <f t="shared" si="30"/>
        <v>1.0416666666666685E-2</v>
      </c>
      <c r="Z46" s="33">
        <f t="shared" si="24"/>
        <v>0.25000000000000044</v>
      </c>
    </row>
    <row r="47" spans="2:26" x14ac:dyDescent="0.25">
      <c r="B47" s="37" t="s">
        <v>14</v>
      </c>
      <c r="C47" s="18">
        <v>0.42708333333333298</v>
      </c>
      <c r="D47" t="s">
        <v>297</v>
      </c>
      <c r="E47" s="2"/>
      <c r="F47" s="39">
        <v>3.5</v>
      </c>
      <c r="G47" s="21">
        <f t="shared" si="25"/>
        <v>1.0606060606060606</v>
      </c>
      <c r="H47" s="21">
        <f t="shared" si="26"/>
        <v>26.934046345811062</v>
      </c>
      <c r="I47" s="21">
        <f t="shared" si="31"/>
        <v>90.499999999999986</v>
      </c>
      <c r="J47" s="34">
        <f t="shared" si="32"/>
        <v>1.4482323232323229</v>
      </c>
      <c r="K47" s="32">
        <f t="shared" si="12"/>
        <v>3.3000000000000052</v>
      </c>
      <c r="L47" s="31">
        <f t="shared" si="27"/>
        <v>1.2626262626262605E-2</v>
      </c>
      <c r="M47" s="33">
        <f t="shared" si="13"/>
        <v>0.30303030303030254</v>
      </c>
      <c r="O47" s="37" t="s">
        <v>14</v>
      </c>
      <c r="P47" s="18">
        <v>0.41666666666666702</v>
      </c>
      <c r="Q47" t="s">
        <v>300</v>
      </c>
      <c r="R47" s="2"/>
      <c r="S47" s="27">
        <v>4</v>
      </c>
      <c r="T47" s="21">
        <f t="shared" si="28"/>
        <v>1</v>
      </c>
      <c r="U47" s="21">
        <f t="shared" si="29"/>
        <v>26</v>
      </c>
      <c r="V47" s="21">
        <f t="shared" si="33"/>
        <v>104</v>
      </c>
      <c r="W47" s="34">
        <f t="shared" si="34"/>
        <v>1.416666666666667</v>
      </c>
      <c r="X47" s="32">
        <f t="shared" si="23"/>
        <v>3.9999999999999929</v>
      </c>
      <c r="Y47" s="31">
        <f t="shared" si="30"/>
        <v>1.0416666666666685E-2</v>
      </c>
      <c r="Z47" s="33">
        <f t="shared" si="24"/>
        <v>0.25000000000000044</v>
      </c>
    </row>
    <row r="48" spans="2:26" x14ac:dyDescent="0.25">
      <c r="B48" s="37" t="s">
        <v>14</v>
      </c>
      <c r="C48" s="18">
        <v>0.46875</v>
      </c>
      <c r="D48" t="s">
        <v>298</v>
      </c>
      <c r="E48" s="2"/>
      <c r="F48" s="39">
        <v>3.5</v>
      </c>
      <c r="G48" s="21">
        <f t="shared" si="25"/>
        <v>1.0606060606060606</v>
      </c>
      <c r="H48" s="21">
        <f t="shared" si="26"/>
        <v>27.994652406417124</v>
      </c>
      <c r="I48" s="21">
        <f t="shared" si="31"/>
        <v>93.999999999999986</v>
      </c>
      <c r="J48" s="34">
        <f t="shared" si="32"/>
        <v>1.492424242424242</v>
      </c>
      <c r="K48" s="32">
        <f t="shared" si="12"/>
        <v>3.3000000000000052</v>
      </c>
      <c r="L48" s="31">
        <f t="shared" si="27"/>
        <v>1.2626262626262605E-2</v>
      </c>
      <c r="M48" s="33">
        <f t="shared" si="13"/>
        <v>0.30303030303030254</v>
      </c>
      <c r="O48" s="37" t="s">
        <v>14</v>
      </c>
      <c r="P48" s="18">
        <v>0.45833333333333298</v>
      </c>
      <c r="Q48" t="s">
        <v>301</v>
      </c>
      <c r="R48" s="2"/>
      <c r="S48" s="27">
        <v>4</v>
      </c>
      <c r="T48" s="21">
        <f t="shared" si="28"/>
        <v>1</v>
      </c>
      <c r="U48" s="21">
        <f t="shared" si="29"/>
        <v>27</v>
      </c>
      <c r="V48" s="21">
        <f t="shared" si="33"/>
        <v>108</v>
      </c>
      <c r="W48" s="34">
        <f t="shared" si="34"/>
        <v>1.4583333333333337</v>
      </c>
      <c r="X48" s="32">
        <f t="shared" si="23"/>
        <v>3.9999999999999929</v>
      </c>
      <c r="Y48" s="31">
        <f t="shared" si="30"/>
        <v>1.0416666666666685E-2</v>
      </c>
      <c r="Z48" s="33">
        <f t="shared" si="24"/>
        <v>0.25000000000000044</v>
      </c>
    </row>
    <row r="49" spans="2:26" x14ac:dyDescent="0.25">
      <c r="B49" s="37" t="s">
        <v>14</v>
      </c>
      <c r="C49" s="18">
        <v>0.52083333333333304</v>
      </c>
      <c r="D49" t="s">
        <v>299</v>
      </c>
      <c r="E49" s="2"/>
      <c r="F49" s="39">
        <v>4</v>
      </c>
      <c r="G49" s="21">
        <f t="shared" si="25"/>
        <v>1.2121212121212122</v>
      </c>
      <c r="H49" s="21">
        <f t="shared" si="26"/>
        <v>29.206773618538335</v>
      </c>
      <c r="I49" s="21">
        <f t="shared" si="31"/>
        <v>97.999999999999986</v>
      </c>
      <c r="J49" s="34">
        <f t="shared" si="32"/>
        <v>1.5429292929292926</v>
      </c>
      <c r="K49" s="32">
        <f t="shared" si="12"/>
        <v>3.2999999999999932</v>
      </c>
      <c r="L49" s="31">
        <f t="shared" si="27"/>
        <v>1.2626262626262652E-2</v>
      </c>
      <c r="M49" s="33">
        <f t="shared" si="13"/>
        <v>0.30303030303030365</v>
      </c>
      <c r="O49" s="37" t="s">
        <v>14</v>
      </c>
      <c r="P49" s="18">
        <v>0.5</v>
      </c>
      <c r="Q49" t="s">
        <v>302</v>
      </c>
      <c r="R49" s="2"/>
      <c r="S49" s="27">
        <v>4</v>
      </c>
      <c r="T49" s="21">
        <f t="shared" si="28"/>
        <v>1</v>
      </c>
      <c r="U49" s="21">
        <f t="shared" si="29"/>
        <v>28</v>
      </c>
      <c r="V49" s="21">
        <f t="shared" si="33"/>
        <v>112</v>
      </c>
      <c r="W49" s="34">
        <f t="shared" si="34"/>
        <v>1.5000000000000004</v>
      </c>
      <c r="X49" s="32">
        <f t="shared" si="23"/>
        <v>3.9999999999999929</v>
      </c>
      <c r="Y49" s="31">
        <f t="shared" si="30"/>
        <v>1.0416666666666685E-2</v>
      </c>
      <c r="Z49" s="33">
        <f t="shared" si="24"/>
        <v>0.25000000000000044</v>
      </c>
    </row>
    <row r="50" spans="2:26" x14ac:dyDescent="0.25">
      <c r="B50" s="37" t="s">
        <v>14</v>
      </c>
      <c r="C50" s="18">
        <v>0.5625</v>
      </c>
      <c r="D50" t="s">
        <v>300</v>
      </c>
      <c r="E50" s="2"/>
      <c r="F50" s="39">
        <v>3.5</v>
      </c>
      <c r="G50" s="21">
        <f t="shared" si="25"/>
        <v>1.0606060606060606</v>
      </c>
      <c r="H50" s="21">
        <f t="shared" si="26"/>
        <v>30.267379679144398</v>
      </c>
      <c r="I50" s="21">
        <f t="shared" si="31"/>
        <v>101.49999999999999</v>
      </c>
      <c r="J50" s="34">
        <f t="shared" si="32"/>
        <v>1.5871212121212117</v>
      </c>
      <c r="K50" s="32">
        <f t="shared" si="12"/>
        <v>3.3000000000000052</v>
      </c>
      <c r="L50" s="31">
        <f t="shared" si="27"/>
        <v>1.2626262626262605E-2</v>
      </c>
      <c r="M50" s="33">
        <f t="shared" si="13"/>
        <v>0.30303030303030254</v>
      </c>
      <c r="O50" s="37" t="s">
        <v>14</v>
      </c>
      <c r="P50" s="18">
        <v>0.54166666666666696</v>
      </c>
      <c r="Q50" t="s">
        <v>303</v>
      </c>
      <c r="R50" s="2"/>
      <c r="S50" s="27">
        <v>4</v>
      </c>
      <c r="T50" s="21">
        <f t="shared" si="28"/>
        <v>1</v>
      </c>
      <c r="U50" s="21">
        <f t="shared" si="29"/>
        <v>29</v>
      </c>
      <c r="V50" s="21">
        <f t="shared" si="33"/>
        <v>116</v>
      </c>
      <c r="W50" s="34">
        <f t="shared" si="34"/>
        <v>1.5416666666666672</v>
      </c>
      <c r="X50" s="32">
        <f t="shared" si="23"/>
        <v>3.9999999999999929</v>
      </c>
      <c r="Y50" s="31">
        <f t="shared" si="30"/>
        <v>1.0416666666666685E-2</v>
      </c>
      <c r="Z50" s="33">
        <f t="shared" si="24"/>
        <v>0.25000000000000044</v>
      </c>
    </row>
    <row r="51" spans="2:26" x14ac:dyDescent="0.25">
      <c r="B51" s="37" t="s">
        <v>14</v>
      </c>
      <c r="C51" s="18">
        <v>0.60416666666666696</v>
      </c>
      <c r="D51" t="s">
        <v>301</v>
      </c>
      <c r="F51" s="39">
        <v>3.5</v>
      </c>
      <c r="G51" s="21">
        <f t="shared" si="25"/>
        <v>1.0606060606060606</v>
      </c>
      <c r="H51" s="21">
        <f t="shared" ref="H51:H59" si="35">H50+G51</f>
        <v>31.32798573975046</v>
      </c>
      <c r="I51" s="21">
        <f t="shared" ref="I51:I59" si="36">I50+F51</f>
        <v>104.99999999999999</v>
      </c>
      <c r="J51" s="34">
        <f t="shared" si="32"/>
        <v>1.6313131313131308</v>
      </c>
      <c r="K51" s="32">
        <f t="shared" si="12"/>
        <v>3.3000000000000052</v>
      </c>
      <c r="L51" s="31">
        <f t="shared" si="27"/>
        <v>1.2626262626262605E-2</v>
      </c>
      <c r="M51" s="33">
        <f t="shared" si="13"/>
        <v>0.30303030303030254</v>
      </c>
      <c r="O51" s="37" t="s">
        <v>14</v>
      </c>
      <c r="P51" s="18">
        <v>0.58333333333333304</v>
      </c>
      <c r="Q51" t="s">
        <v>156</v>
      </c>
      <c r="S51" s="27">
        <v>4</v>
      </c>
      <c r="T51" s="21">
        <f t="shared" si="28"/>
        <v>1</v>
      </c>
      <c r="U51" s="21">
        <f t="shared" si="29"/>
        <v>30</v>
      </c>
      <c r="V51" s="21">
        <f t="shared" si="33"/>
        <v>120</v>
      </c>
      <c r="W51" s="34">
        <f t="shared" si="34"/>
        <v>1.5833333333333339</v>
      </c>
      <c r="X51" s="32">
        <f t="shared" si="23"/>
        <v>3.9999999999999929</v>
      </c>
      <c r="Y51" s="31">
        <f t="shared" si="30"/>
        <v>1.0416666666666685E-2</v>
      </c>
      <c r="Z51" s="33">
        <f t="shared" si="24"/>
        <v>0.25000000000000044</v>
      </c>
    </row>
    <row r="52" spans="2:26" x14ac:dyDescent="0.25">
      <c r="B52" s="37" t="s">
        <v>14</v>
      </c>
      <c r="C52" s="18">
        <v>0.64583333333333304</v>
      </c>
      <c r="D52" t="s">
        <v>302</v>
      </c>
      <c r="F52" s="39">
        <v>4</v>
      </c>
      <c r="G52" s="21">
        <f t="shared" si="25"/>
        <v>1.2121212121212122</v>
      </c>
      <c r="H52" s="21">
        <f t="shared" si="35"/>
        <v>32.540106951871671</v>
      </c>
      <c r="I52" s="21">
        <f t="shared" si="36"/>
        <v>108.99999999999999</v>
      </c>
      <c r="J52" s="34">
        <f t="shared" si="32"/>
        <v>1.6818181818181814</v>
      </c>
      <c r="K52" s="32">
        <f t="shared" si="12"/>
        <v>3.2999999999999932</v>
      </c>
      <c r="L52" s="31">
        <f t="shared" si="27"/>
        <v>1.2626262626262652E-2</v>
      </c>
      <c r="M52" s="33">
        <f t="shared" si="13"/>
        <v>0.30303030303030365</v>
      </c>
      <c r="O52" s="37" t="s">
        <v>14</v>
      </c>
      <c r="P52" s="18">
        <v>0.625</v>
      </c>
      <c r="Q52" t="s">
        <v>338</v>
      </c>
      <c r="S52" s="27">
        <v>4</v>
      </c>
      <c r="T52" s="21">
        <f t="shared" si="28"/>
        <v>1</v>
      </c>
      <c r="U52" s="21">
        <f t="shared" si="29"/>
        <v>31</v>
      </c>
      <c r="V52" s="21">
        <f t="shared" si="33"/>
        <v>124</v>
      </c>
      <c r="W52" s="34">
        <f t="shared" si="34"/>
        <v>1.6250000000000007</v>
      </c>
      <c r="X52" s="32">
        <f t="shared" si="23"/>
        <v>3.9999999999999929</v>
      </c>
      <c r="Y52" s="31">
        <f t="shared" si="30"/>
        <v>1.0416666666666685E-2</v>
      </c>
      <c r="Z52" s="33">
        <f t="shared" si="24"/>
        <v>0.25000000000000044</v>
      </c>
    </row>
    <row r="53" spans="2:26" x14ac:dyDescent="0.25">
      <c r="B53" s="37" t="s">
        <v>14</v>
      </c>
      <c r="C53" s="18">
        <v>0.6875</v>
      </c>
      <c r="D53" t="s">
        <v>303</v>
      </c>
      <c r="F53" s="39">
        <v>3.5</v>
      </c>
      <c r="G53" s="21">
        <f t="shared" si="25"/>
        <v>1.0606060606060606</v>
      </c>
      <c r="H53" s="21">
        <f t="shared" si="35"/>
        <v>33.600713012477733</v>
      </c>
      <c r="I53" s="21">
        <f t="shared" si="36"/>
        <v>112.49999999999999</v>
      </c>
      <c r="J53" s="34">
        <f t="shared" si="32"/>
        <v>1.7260101010101006</v>
      </c>
      <c r="K53" s="32">
        <f t="shared" si="12"/>
        <v>3.3000000000000052</v>
      </c>
      <c r="L53" s="31">
        <f t="shared" si="27"/>
        <v>1.2626262626262605E-2</v>
      </c>
      <c r="M53" s="33">
        <f t="shared" si="13"/>
        <v>0.30303030303030254</v>
      </c>
      <c r="O53" s="37" t="s">
        <v>14</v>
      </c>
      <c r="P53" s="18">
        <v>0.66666666666666696</v>
      </c>
      <c r="Q53" t="s">
        <v>304</v>
      </c>
      <c r="S53" s="27">
        <v>4</v>
      </c>
      <c r="T53" s="21">
        <f t="shared" si="28"/>
        <v>1</v>
      </c>
      <c r="U53" s="21">
        <f t="shared" si="29"/>
        <v>32</v>
      </c>
      <c r="V53" s="21">
        <f t="shared" si="33"/>
        <v>128</v>
      </c>
      <c r="W53" s="34">
        <f t="shared" si="34"/>
        <v>1.6666666666666674</v>
      </c>
      <c r="X53" s="32">
        <f t="shared" si="23"/>
        <v>3.9999999999999929</v>
      </c>
      <c r="Y53" s="31">
        <f t="shared" si="30"/>
        <v>1.0416666666666685E-2</v>
      </c>
      <c r="Z53" s="33">
        <f t="shared" si="24"/>
        <v>0.25000000000000044</v>
      </c>
    </row>
    <row r="54" spans="2:26" x14ac:dyDescent="0.25">
      <c r="B54" s="37" t="s">
        <v>14</v>
      </c>
      <c r="C54" s="18">
        <v>0.72916666666666696</v>
      </c>
      <c r="D54" t="s">
        <v>153</v>
      </c>
      <c r="F54" s="39">
        <v>3.5</v>
      </c>
      <c r="G54" s="21">
        <f t="shared" si="25"/>
        <v>1.0606060606060606</v>
      </c>
      <c r="H54" s="21">
        <f t="shared" si="35"/>
        <v>34.661319073083796</v>
      </c>
      <c r="I54" s="21">
        <f t="shared" si="36"/>
        <v>115.99999999999999</v>
      </c>
      <c r="J54" s="34">
        <f t="shared" si="32"/>
        <v>1.7702020202020197</v>
      </c>
      <c r="K54" s="32">
        <f t="shared" si="12"/>
        <v>3.3000000000000052</v>
      </c>
      <c r="L54" s="31">
        <f t="shared" si="27"/>
        <v>1.2626262626262605E-2</v>
      </c>
      <c r="M54" s="33">
        <f t="shared" si="13"/>
        <v>0.30303030303030254</v>
      </c>
      <c r="O54" s="37" t="s">
        <v>14</v>
      </c>
      <c r="P54" s="18">
        <v>0.70833333333333304</v>
      </c>
      <c r="Q54" t="s">
        <v>260</v>
      </c>
      <c r="S54" s="27">
        <v>4</v>
      </c>
      <c r="T54" s="21">
        <f t="shared" si="28"/>
        <v>1</v>
      </c>
      <c r="U54" s="21">
        <f t="shared" si="29"/>
        <v>33</v>
      </c>
      <c r="V54" s="21">
        <f t="shared" si="33"/>
        <v>132</v>
      </c>
      <c r="W54" s="34">
        <f t="shared" si="34"/>
        <v>1.7083333333333341</v>
      </c>
      <c r="X54" s="32">
        <f t="shared" si="23"/>
        <v>3.9999999999999929</v>
      </c>
      <c r="Y54" s="31">
        <f t="shared" si="30"/>
        <v>1.0416666666666685E-2</v>
      </c>
      <c r="Z54" s="33">
        <f t="shared" si="24"/>
        <v>0.25000000000000044</v>
      </c>
    </row>
    <row r="55" spans="2:26" x14ac:dyDescent="0.25">
      <c r="B55" s="37" t="s">
        <v>14</v>
      </c>
      <c r="C55" s="18">
        <v>0.77083333333333304</v>
      </c>
      <c r="D55" t="s">
        <v>156</v>
      </c>
      <c r="F55" s="39">
        <v>3.5</v>
      </c>
      <c r="G55" s="21">
        <f t="shared" si="25"/>
        <v>1.0606060606060606</v>
      </c>
      <c r="H55" s="21">
        <f t="shared" si="35"/>
        <v>35.721925133689858</v>
      </c>
      <c r="I55" s="21">
        <f t="shared" si="36"/>
        <v>119.49999999999999</v>
      </c>
      <c r="J55" s="34">
        <f t="shared" si="32"/>
        <v>1.8143939393939388</v>
      </c>
      <c r="K55" s="32">
        <f t="shared" si="12"/>
        <v>3.3000000000000052</v>
      </c>
      <c r="L55" s="31">
        <f t="shared" si="27"/>
        <v>1.2626262626262605E-2</v>
      </c>
      <c r="M55" s="33">
        <f t="shared" si="13"/>
        <v>0.30303030303030254</v>
      </c>
      <c r="O55" s="37" t="s">
        <v>14</v>
      </c>
      <c r="P55" s="18">
        <v>0.75</v>
      </c>
      <c r="Q55" t="s">
        <v>255</v>
      </c>
      <c r="S55" s="27">
        <v>4</v>
      </c>
      <c r="T55" s="21">
        <f t="shared" si="28"/>
        <v>1</v>
      </c>
      <c r="U55" s="21">
        <f t="shared" si="29"/>
        <v>34</v>
      </c>
      <c r="V55" s="21">
        <f t="shared" si="33"/>
        <v>136</v>
      </c>
      <c r="W55" s="34">
        <f t="shared" si="34"/>
        <v>1.7500000000000009</v>
      </c>
      <c r="X55" s="32">
        <f t="shared" si="23"/>
        <v>3.9999999999999929</v>
      </c>
      <c r="Y55" s="31">
        <f t="shared" si="30"/>
        <v>1.0416666666666685E-2</v>
      </c>
      <c r="Z55" s="33">
        <f t="shared" si="24"/>
        <v>0.25000000000000044</v>
      </c>
    </row>
    <row r="56" spans="2:26" x14ac:dyDescent="0.25">
      <c r="B56" s="37" t="s">
        <v>14</v>
      </c>
      <c r="C56" s="18">
        <v>0.8125</v>
      </c>
      <c r="D56" t="s">
        <v>304</v>
      </c>
      <c r="F56" s="39">
        <v>3.5</v>
      </c>
      <c r="G56" s="21">
        <f t="shared" si="25"/>
        <v>1.0606060606060606</v>
      </c>
      <c r="H56" s="21">
        <f t="shared" si="35"/>
        <v>36.78253119429592</v>
      </c>
      <c r="I56" s="21">
        <f t="shared" si="36"/>
        <v>122.99999999999999</v>
      </c>
      <c r="J56" s="34">
        <f t="shared" si="32"/>
        <v>1.8585858585858579</v>
      </c>
      <c r="K56" s="32">
        <f t="shared" si="12"/>
        <v>3.3000000000000052</v>
      </c>
      <c r="L56" s="31">
        <f t="shared" si="27"/>
        <v>1.2626262626262605E-2</v>
      </c>
      <c r="M56" s="33">
        <f t="shared" si="13"/>
        <v>0.30303030303030254</v>
      </c>
      <c r="O56" s="37" t="s">
        <v>14</v>
      </c>
      <c r="P56" s="18">
        <v>0.79166666666666596</v>
      </c>
      <c r="Q56" t="s">
        <v>166</v>
      </c>
      <c r="S56" s="27">
        <v>4</v>
      </c>
      <c r="T56" s="21">
        <f t="shared" si="28"/>
        <v>1</v>
      </c>
      <c r="U56" s="21">
        <f t="shared" si="29"/>
        <v>35</v>
      </c>
      <c r="V56" s="21">
        <f t="shared" si="33"/>
        <v>140</v>
      </c>
      <c r="W56" s="34">
        <f t="shared" si="34"/>
        <v>1.7916666666666676</v>
      </c>
      <c r="X56" s="32">
        <f t="shared" si="23"/>
        <v>3.9999999999999929</v>
      </c>
      <c r="Y56" s="31">
        <f t="shared" si="30"/>
        <v>1.0416666666666685E-2</v>
      </c>
      <c r="Z56" s="33">
        <f t="shared" si="24"/>
        <v>0.25000000000000044</v>
      </c>
    </row>
    <row r="57" spans="2:26" x14ac:dyDescent="0.25">
      <c r="B57" s="37" t="s">
        <v>14</v>
      </c>
      <c r="C57" s="18">
        <v>0.86458333333333304</v>
      </c>
      <c r="D57" t="s">
        <v>260</v>
      </c>
      <c r="F57" s="39">
        <v>4</v>
      </c>
      <c r="G57" s="21">
        <f t="shared" si="25"/>
        <v>1.2121212121212122</v>
      </c>
      <c r="H57" s="21">
        <f t="shared" si="35"/>
        <v>37.994652406417131</v>
      </c>
      <c r="I57" s="21">
        <f t="shared" si="36"/>
        <v>126.99999999999999</v>
      </c>
      <c r="J57" s="34">
        <f t="shared" si="32"/>
        <v>1.9090909090909085</v>
      </c>
      <c r="K57" s="32">
        <f t="shared" si="12"/>
        <v>3.2999999999999932</v>
      </c>
      <c r="L57" s="31">
        <f t="shared" si="27"/>
        <v>1.2626262626262652E-2</v>
      </c>
      <c r="M57" s="33">
        <f t="shared" si="13"/>
        <v>0.30303030303030365</v>
      </c>
      <c r="O57" s="37" t="s">
        <v>14</v>
      </c>
      <c r="P57" s="18">
        <v>0.83333333333333304</v>
      </c>
      <c r="Q57" t="s">
        <v>307</v>
      </c>
      <c r="S57" s="27">
        <v>4</v>
      </c>
      <c r="T57" s="21">
        <f t="shared" si="28"/>
        <v>1</v>
      </c>
      <c r="U57" s="21">
        <f t="shared" si="29"/>
        <v>36</v>
      </c>
      <c r="V57" s="21">
        <f t="shared" si="33"/>
        <v>144</v>
      </c>
      <c r="W57" s="34">
        <f t="shared" si="34"/>
        <v>1.8333333333333344</v>
      </c>
      <c r="X57" s="32">
        <f t="shared" si="23"/>
        <v>3.9999999999999929</v>
      </c>
      <c r="Y57" s="31">
        <f t="shared" si="30"/>
        <v>1.0416666666666685E-2</v>
      </c>
      <c r="Z57" s="33">
        <f t="shared" si="24"/>
        <v>0.25000000000000044</v>
      </c>
    </row>
    <row r="58" spans="2:26" x14ac:dyDescent="0.25">
      <c r="B58" s="37" t="s">
        <v>14</v>
      </c>
      <c r="C58" s="18">
        <v>0.90625</v>
      </c>
      <c r="D58" t="s">
        <v>305</v>
      </c>
      <c r="F58" s="39">
        <v>3.5</v>
      </c>
      <c r="G58" s="21">
        <f t="shared" si="25"/>
        <v>1.0606060606060606</v>
      </c>
      <c r="H58" s="21">
        <f t="shared" si="35"/>
        <v>39.055258467023194</v>
      </c>
      <c r="I58" s="21">
        <f t="shared" si="36"/>
        <v>130.5</v>
      </c>
      <c r="J58" s="34">
        <f t="shared" si="32"/>
        <v>1.9532828282828276</v>
      </c>
      <c r="K58" s="32">
        <f t="shared" si="12"/>
        <v>3.3000000000000052</v>
      </c>
      <c r="L58" s="31">
        <f t="shared" si="27"/>
        <v>1.2626262626262605E-2</v>
      </c>
      <c r="M58" s="33">
        <f t="shared" si="13"/>
        <v>0.30303030303030254</v>
      </c>
      <c r="O58" s="37" t="s">
        <v>14</v>
      </c>
      <c r="P58" s="18">
        <v>0.875</v>
      </c>
      <c r="Q58" t="s">
        <v>19</v>
      </c>
      <c r="S58" s="27">
        <v>4</v>
      </c>
      <c r="T58" s="21">
        <f t="shared" si="28"/>
        <v>1</v>
      </c>
      <c r="U58" s="21">
        <f t="shared" si="29"/>
        <v>37</v>
      </c>
      <c r="V58" s="21">
        <f t="shared" si="33"/>
        <v>148</v>
      </c>
      <c r="W58" s="34">
        <f t="shared" si="34"/>
        <v>1.8750000000000011</v>
      </c>
      <c r="X58" s="32">
        <f t="shared" si="23"/>
        <v>3.9999999999999929</v>
      </c>
      <c r="Y58" s="31">
        <f t="shared" si="30"/>
        <v>1.0416666666666685E-2</v>
      </c>
      <c r="Z58" s="33">
        <f t="shared" si="24"/>
        <v>0.25000000000000044</v>
      </c>
    </row>
    <row r="59" spans="2:26" x14ac:dyDescent="0.25">
      <c r="B59" s="37" t="s">
        <v>14</v>
      </c>
      <c r="C59" s="18">
        <v>0.94791666666666696</v>
      </c>
      <c r="D59" t="s">
        <v>306</v>
      </c>
      <c r="F59" s="39">
        <v>3.5</v>
      </c>
      <c r="G59" s="21">
        <f t="shared" si="25"/>
        <v>1.0606060606060606</v>
      </c>
      <c r="H59" s="21">
        <f t="shared" si="35"/>
        <v>40.115864527629256</v>
      </c>
      <c r="I59" s="21">
        <f t="shared" si="36"/>
        <v>134</v>
      </c>
      <c r="J59" s="34">
        <f t="shared" si="32"/>
        <v>1.9974747474747467</v>
      </c>
      <c r="K59" s="32">
        <f t="shared" si="12"/>
        <v>3.3000000000000052</v>
      </c>
      <c r="L59" s="31">
        <f t="shared" si="27"/>
        <v>1.2626262626262605E-2</v>
      </c>
      <c r="M59" s="33">
        <f t="shared" si="13"/>
        <v>0.30303030303030254</v>
      </c>
      <c r="O59" s="37" t="s">
        <v>14</v>
      </c>
      <c r="P59" s="18">
        <v>0.91666666666666596</v>
      </c>
      <c r="Q59" t="s">
        <v>174</v>
      </c>
      <c r="S59" s="27">
        <v>4</v>
      </c>
      <c r="T59" s="21">
        <f t="shared" si="28"/>
        <v>1</v>
      </c>
      <c r="U59" s="21">
        <f t="shared" si="29"/>
        <v>38</v>
      </c>
      <c r="V59" s="21">
        <f t="shared" si="33"/>
        <v>152</v>
      </c>
      <c r="W59" s="34">
        <f t="shared" si="34"/>
        <v>1.9166666666666679</v>
      </c>
      <c r="X59" s="32">
        <f t="shared" si="23"/>
        <v>3.9999999999999929</v>
      </c>
      <c r="Y59" s="31">
        <f t="shared" si="30"/>
        <v>1.0416666666666685E-2</v>
      </c>
      <c r="Z59" s="33">
        <f t="shared" si="24"/>
        <v>0.25000000000000044</v>
      </c>
    </row>
    <row r="60" spans="2:26" x14ac:dyDescent="0.25">
      <c r="B60" s="37" t="s">
        <v>14</v>
      </c>
      <c r="C60" s="18">
        <v>0.98958333333333304</v>
      </c>
      <c r="D60" t="s">
        <v>307</v>
      </c>
      <c r="E60" s="2"/>
      <c r="F60" s="39">
        <v>3.5</v>
      </c>
      <c r="G60" s="21">
        <f t="shared" si="25"/>
        <v>1.0606060606060606</v>
      </c>
      <c r="H60" s="21">
        <f>H59+G60</f>
        <v>41.176470588235318</v>
      </c>
      <c r="I60" s="21">
        <f>I59+F60</f>
        <v>137.5</v>
      </c>
      <c r="J60" s="34">
        <f t="shared" si="32"/>
        <v>2.0416666666666661</v>
      </c>
      <c r="K60" s="32">
        <f t="shared" si="12"/>
        <v>3.2999999999999892</v>
      </c>
      <c r="L60" s="31">
        <f t="shared" si="27"/>
        <v>1.2626262626262668E-2</v>
      </c>
      <c r="M60" s="33">
        <f t="shared" si="13"/>
        <v>0.30303030303030404</v>
      </c>
      <c r="O60" s="37" t="s">
        <v>14</v>
      </c>
      <c r="P60" s="18">
        <v>0.95833333333333304</v>
      </c>
      <c r="Q60" t="s">
        <v>308</v>
      </c>
      <c r="R60" s="2"/>
      <c r="S60" s="27">
        <v>4</v>
      </c>
      <c r="T60" s="21">
        <f t="shared" si="28"/>
        <v>1</v>
      </c>
      <c r="U60" s="21">
        <f>U59+T60</f>
        <v>39</v>
      </c>
      <c r="V60" s="21">
        <f>V59+S60</f>
        <v>156</v>
      </c>
      <c r="W60" s="34">
        <f t="shared" si="34"/>
        <v>1.9583333333333346</v>
      </c>
      <c r="X60" s="32">
        <f t="shared" si="23"/>
        <v>3.9999999999999929</v>
      </c>
      <c r="Y60" s="31">
        <f t="shared" si="30"/>
        <v>1.0416666666666685E-2</v>
      </c>
      <c r="Z60" s="33">
        <f t="shared" si="24"/>
        <v>0.25000000000000044</v>
      </c>
    </row>
    <row r="61" spans="2:26" x14ac:dyDescent="0.25">
      <c r="B61" s="37" t="s">
        <v>14</v>
      </c>
      <c r="C61" s="18">
        <v>1.03125</v>
      </c>
      <c r="D61" t="s">
        <v>19</v>
      </c>
      <c r="F61" s="39">
        <v>3.5</v>
      </c>
      <c r="G61" s="21">
        <f t="shared" si="25"/>
        <v>1.0606060606060606</v>
      </c>
      <c r="H61" s="21">
        <f>H60+G61</f>
        <v>42.237076648841381</v>
      </c>
      <c r="I61" s="21">
        <f>I60+F61</f>
        <v>141</v>
      </c>
      <c r="J61" s="34">
        <f t="shared" si="32"/>
        <v>2.0858585858585852</v>
      </c>
      <c r="K61" s="32">
        <f t="shared" si="12"/>
        <v>3.3000000000000052</v>
      </c>
      <c r="L61" s="31">
        <f t="shared" si="27"/>
        <v>1.2626262626262605E-2</v>
      </c>
      <c r="M61" s="33">
        <f t="shared" si="13"/>
        <v>0.30303030303030254</v>
      </c>
      <c r="O61" s="37" t="s">
        <v>14</v>
      </c>
      <c r="P61" s="18">
        <v>1</v>
      </c>
      <c r="Q61" t="s">
        <v>309</v>
      </c>
      <c r="S61" s="27">
        <v>4</v>
      </c>
      <c r="T61" s="21">
        <f t="shared" si="28"/>
        <v>1</v>
      </c>
      <c r="U61" s="21">
        <f>U60+T61</f>
        <v>40</v>
      </c>
      <c r="V61" s="21">
        <f>V60+S61</f>
        <v>160</v>
      </c>
      <c r="W61" s="34">
        <f>W60+((S61/$X$36)/24)</f>
        <v>2.0000000000000013</v>
      </c>
      <c r="X61" s="32">
        <f t="shared" si="23"/>
        <v>3.9999999999999929</v>
      </c>
      <c r="Y61" s="31">
        <f t="shared" si="30"/>
        <v>1.0416666666666685E-2</v>
      </c>
      <c r="Z61" s="33">
        <f t="shared" si="24"/>
        <v>0.25000000000000044</v>
      </c>
    </row>
    <row r="62" spans="2:26" ht="15.75" thickBot="1" x14ac:dyDescent="0.3">
      <c r="C62" s="1" t="s">
        <v>23</v>
      </c>
      <c r="F62" s="41">
        <f>SUM(F38:F61)</f>
        <v>86</v>
      </c>
      <c r="K62" s="32">
        <f>AVERAGE(K38:K61)</f>
        <v>3.300000000000002</v>
      </c>
      <c r="L62" s="31"/>
      <c r="M62" s="33"/>
      <c r="P62" s="1" t="s">
        <v>23</v>
      </c>
      <c r="S62" s="41">
        <f>SUM(S38:S61)</f>
        <v>96</v>
      </c>
      <c r="X62" s="32">
        <f>AVERAGE(X38:X61)</f>
        <v>3.9999999999999951</v>
      </c>
      <c r="Y62" s="31"/>
      <c r="Z62" s="33"/>
    </row>
    <row r="63" spans="2:26" ht="21.75" thickBot="1" x14ac:dyDescent="0.4">
      <c r="B63" s="68" t="s">
        <v>331</v>
      </c>
      <c r="C63" s="69"/>
      <c r="D63" s="69"/>
      <c r="E63" s="69"/>
      <c r="F63" s="69"/>
      <c r="G63" s="69"/>
      <c r="H63" s="69"/>
      <c r="I63" s="69"/>
      <c r="J63" s="70"/>
      <c r="K63" s="35">
        <v>3.5</v>
      </c>
      <c r="L63" s="31"/>
      <c r="M63" s="33"/>
      <c r="O63" s="68" t="s">
        <v>331</v>
      </c>
      <c r="P63" s="69"/>
      <c r="Q63" s="69"/>
      <c r="R63" s="69"/>
      <c r="S63" s="69"/>
      <c r="T63" s="69"/>
      <c r="U63" s="69"/>
      <c r="V63" s="69"/>
      <c r="W63" s="70"/>
      <c r="X63" s="35">
        <v>4</v>
      </c>
      <c r="Y63" s="31"/>
      <c r="Z63" s="33"/>
    </row>
    <row r="64" spans="2:26" x14ac:dyDescent="0.25">
      <c r="B64" s="36" t="s">
        <v>0</v>
      </c>
      <c r="C64" s="3" t="s">
        <v>318</v>
      </c>
      <c r="D64" s="4" t="s">
        <v>26</v>
      </c>
      <c r="E64" s="4"/>
      <c r="F64" s="19" t="s">
        <v>4</v>
      </c>
      <c r="G64" s="20" t="s">
        <v>5</v>
      </c>
      <c r="H64" s="20" t="s">
        <v>6</v>
      </c>
      <c r="I64" s="19" t="s">
        <v>7</v>
      </c>
      <c r="J64" s="19" t="s">
        <v>317</v>
      </c>
      <c r="K64" s="1" t="s">
        <v>319</v>
      </c>
      <c r="L64" s="31"/>
      <c r="M64" s="33"/>
      <c r="O64" s="36" t="s">
        <v>0</v>
      </c>
      <c r="P64" s="3" t="s">
        <v>318</v>
      </c>
      <c r="Q64" s="4" t="s">
        <v>26</v>
      </c>
      <c r="R64" s="4"/>
      <c r="S64" s="19" t="s">
        <v>4</v>
      </c>
      <c r="T64" s="20" t="s">
        <v>5</v>
      </c>
      <c r="U64" s="20" t="s">
        <v>6</v>
      </c>
      <c r="V64" s="19" t="s">
        <v>7</v>
      </c>
      <c r="W64" s="19" t="s">
        <v>317</v>
      </c>
      <c r="X64" s="1" t="s">
        <v>319</v>
      </c>
      <c r="Y64" s="31"/>
      <c r="Z64" s="33"/>
    </row>
    <row r="65" spans="2:26" x14ac:dyDescent="0.25">
      <c r="B65" s="37" t="s">
        <v>18</v>
      </c>
      <c r="C65" s="18">
        <v>7.2916666666666699E-2</v>
      </c>
      <c r="D65" t="s">
        <v>307</v>
      </c>
      <c r="F65" s="39">
        <v>3.5</v>
      </c>
      <c r="G65" s="21">
        <f>(F65/$K$63)</f>
        <v>1</v>
      </c>
      <c r="H65" s="21">
        <f>H61+G65</f>
        <v>43.237076648841381</v>
      </c>
      <c r="I65" s="21">
        <f>I61+F65</f>
        <v>144.5</v>
      </c>
      <c r="J65" s="34">
        <f>J61+((F65/$K$63)/24)</f>
        <v>2.1275252525252517</v>
      </c>
      <c r="K65" s="32">
        <f t="shared" ref="K65:K80" si="37">1/M65</f>
        <v>3.5000000000000124</v>
      </c>
      <c r="L65" s="31">
        <f>(J65-J61)/F65</f>
        <v>1.1904761904761862E-2</v>
      </c>
      <c r="M65" s="33">
        <f t="shared" si="13"/>
        <v>0.2857142857142847</v>
      </c>
      <c r="O65" s="37" t="s">
        <v>18</v>
      </c>
      <c r="P65" s="18">
        <v>4.1666666666666664E-2</v>
      </c>
      <c r="Q65" t="s">
        <v>310</v>
      </c>
      <c r="S65" s="27">
        <v>4</v>
      </c>
      <c r="T65" s="21">
        <f>(S65/$X$63)</f>
        <v>1</v>
      </c>
      <c r="U65" s="21">
        <f>U61+T65</f>
        <v>41</v>
      </c>
      <c r="V65" s="21">
        <f>V61+S65</f>
        <v>164</v>
      </c>
      <c r="W65" s="34">
        <f>W61+((S65/$X$63)/24)</f>
        <v>2.0416666666666679</v>
      </c>
      <c r="X65" s="32">
        <f t="shared" ref="X65:X80" si="38">1/Z65</f>
        <v>4.0000000000000142</v>
      </c>
      <c r="Y65" s="31">
        <f>(W65-W61)/S65</f>
        <v>1.041666666666663E-2</v>
      </c>
      <c r="Z65" s="33">
        <f t="shared" ref="Z65:Z80" si="39">Y65*24</f>
        <v>0.24999999999999911</v>
      </c>
    </row>
    <row r="66" spans="2:26" x14ac:dyDescent="0.25">
      <c r="B66" s="37" t="s">
        <v>18</v>
      </c>
      <c r="C66" s="18">
        <v>0.114583333333333</v>
      </c>
      <c r="D66" t="s">
        <v>174</v>
      </c>
      <c r="F66" s="39">
        <v>3.5</v>
      </c>
      <c r="G66" s="21">
        <f t="shared" ref="G66:G80" si="40">(F66/$K$63)</f>
        <v>1</v>
      </c>
      <c r="H66" s="21">
        <f t="shared" ref="H66:H80" si="41">H65+G66</f>
        <v>44.237076648841381</v>
      </c>
      <c r="I66" s="21">
        <f>I65+F66</f>
        <v>148</v>
      </c>
      <c r="J66" s="34">
        <f>J65+((F66/$K$63)/24)</f>
        <v>2.1691919191919182</v>
      </c>
      <c r="K66" s="32">
        <f t="shared" si="37"/>
        <v>3.5000000000000124</v>
      </c>
      <c r="L66" s="31">
        <f>(J66-J65)/F66</f>
        <v>1.1904761904761862E-2</v>
      </c>
      <c r="M66" s="33">
        <f t="shared" si="13"/>
        <v>0.2857142857142847</v>
      </c>
      <c r="O66" s="37" t="s">
        <v>18</v>
      </c>
      <c r="P66" s="18">
        <v>8.3333333333333301E-2</v>
      </c>
      <c r="Q66" t="s">
        <v>193</v>
      </c>
      <c r="S66" s="27">
        <v>4</v>
      </c>
      <c r="T66" s="21">
        <f t="shared" ref="T66:T75" si="42">(S66/$X$63)</f>
        <v>1</v>
      </c>
      <c r="U66" s="21">
        <f t="shared" ref="U66:U75" si="43">U65+T66</f>
        <v>42</v>
      </c>
      <c r="V66" s="21">
        <f>V65+S66</f>
        <v>168</v>
      </c>
      <c r="W66" s="34">
        <f>W65+((S66/$X$63)/24)</f>
        <v>2.0833333333333344</v>
      </c>
      <c r="X66" s="32">
        <f t="shared" si="38"/>
        <v>4.0000000000000142</v>
      </c>
      <c r="Y66" s="31">
        <f>(W66-W65)/S66</f>
        <v>1.041666666666663E-2</v>
      </c>
      <c r="Z66" s="33">
        <f t="shared" si="39"/>
        <v>0.24999999999999911</v>
      </c>
    </row>
    <row r="67" spans="2:26" x14ac:dyDescent="0.25">
      <c r="B67" s="37" t="s">
        <v>18</v>
      </c>
      <c r="C67" s="18">
        <v>0.15625</v>
      </c>
      <c r="D67" t="s">
        <v>308</v>
      </c>
      <c r="E67" s="2"/>
      <c r="F67" s="39">
        <v>3.5</v>
      </c>
      <c r="G67" s="21">
        <f t="shared" si="40"/>
        <v>1</v>
      </c>
      <c r="H67" s="21">
        <f t="shared" si="41"/>
        <v>45.237076648841381</v>
      </c>
      <c r="I67" s="21">
        <f t="shared" ref="I67:I80" si="44">I66+F67</f>
        <v>151.5</v>
      </c>
      <c r="J67" s="34">
        <f t="shared" ref="J67:J80" si="45">J66+((F67/$K$63)/24)</f>
        <v>2.2108585858585847</v>
      </c>
      <c r="K67" s="32">
        <f t="shared" si="37"/>
        <v>3.5000000000000124</v>
      </c>
      <c r="L67" s="31">
        <f t="shared" si="27"/>
        <v>1.1904761904761862E-2</v>
      </c>
      <c r="M67" s="33">
        <f t="shared" si="13"/>
        <v>0.2857142857142847</v>
      </c>
      <c r="O67" s="37" t="s">
        <v>18</v>
      </c>
      <c r="P67" s="18">
        <v>0.125</v>
      </c>
      <c r="Q67" t="s">
        <v>20</v>
      </c>
      <c r="R67" s="2"/>
      <c r="S67" s="27">
        <v>4</v>
      </c>
      <c r="T67" s="21">
        <f t="shared" si="42"/>
        <v>1</v>
      </c>
      <c r="U67" s="21">
        <f t="shared" si="43"/>
        <v>43</v>
      </c>
      <c r="V67" s="21">
        <f t="shared" ref="V67:V75" si="46">V66+S67</f>
        <v>172</v>
      </c>
      <c r="W67" s="34">
        <f t="shared" ref="W67:W80" si="47">W66+((S67/$X$63)/24)</f>
        <v>2.1250000000000009</v>
      </c>
      <c r="X67" s="32">
        <f t="shared" si="38"/>
        <v>4.0000000000000142</v>
      </c>
      <c r="Y67" s="31">
        <f t="shared" ref="Y67:Y80" si="48">(W67-W66)/S67</f>
        <v>1.041666666666663E-2</v>
      </c>
      <c r="Z67" s="33">
        <f t="shared" si="39"/>
        <v>0.24999999999999911</v>
      </c>
    </row>
    <row r="68" spans="2:26" x14ac:dyDescent="0.25">
      <c r="B68" s="37" t="s">
        <v>18</v>
      </c>
      <c r="C68" s="18">
        <v>0.19791666666666666</v>
      </c>
      <c r="D68" t="s">
        <v>309</v>
      </c>
      <c r="E68" s="2"/>
      <c r="F68" s="39">
        <v>3.5</v>
      </c>
      <c r="G68" s="21">
        <f t="shared" si="40"/>
        <v>1</v>
      </c>
      <c r="H68" s="21">
        <f t="shared" si="41"/>
        <v>46.237076648841381</v>
      </c>
      <c r="I68" s="21">
        <f t="shared" si="44"/>
        <v>155</v>
      </c>
      <c r="J68" s="34">
        <f t="shared" si="45"/>
        <v>2.2525252525252513</v>
      </c>
      <c r="K68" s="32">
        <f t="shared" si="37"/>
        <v>3.5000000000000124</v>
      </c>
      <c r="L68" s="31">
        <f t="shared" si="27"/>
        <v>1.1904761904761862E-2</v>
      </c>
      <c r="M68" s="33">
        <f t="shared" si="13"/>
        <v>0.2857142857142847</v>
      </c>
      <c r="O68" s="37" t="s">
        <v>18</v>
      </c>
      <c r="P68" s="18">
        <v>0.16666666666666699</v>
      </c>
      <c r="Q68" t="s">
        <v>311</v>
      </c>
      <c r="R68" s="2"/>
      <c r="S68" s="27">
        <v>4</v>
      </c>
      <c r="T68" s="21">
        <f t="shared" si="42"/>
        <v>1</v>
      </c>
      <c r="U68" s="21">
        <f t="shared" si="43"/>
        <v>44</v>
      </c>
      <c r="V68" s="21">
        <f t="shared" si="46"/>
        <v>176</v>
      </c>
      <c r="W68" s="34">
        <f t="shared" si="47"/>
        <v>2.1666666666666674</v>
      </c>
      <c r="X68" s="32">
        <f t="shared" si="38"/>
        <v>4.0000000000000142</v>
      </c>
      <c r="Y68" s="31">
        <f t="shared" si="48"/>
        <v>1.041666666666663E-2</v>
      </c>
      <c r="Z68" s="33">
        <f t="shared" si="39"/>
        <v>0.24999999999999911</v>
      </c>
    </row>
    <row r="69" spans="2:26" x14ac:dyDescent="0.25">
      <c r="B69" s="37" t="s">
        <v>18</v>
      </c>
      <c r="C69" s="18">
        <v>0.25</v>
      </c>
      <c r="D69" t="s">
        <v>310</v>
      </c>
      <c r="E69" s="2"/>
      <c r="F69" s="39">
        <v>4</v>
      </c>
      <c r="G69" s="21">
        <f t="shared" si="40"/>
        <v>1.1428571428571428</v>
      </c>
      <c r="H69" s="21">
        <f t="shared" si="41"/>
        <v>47.379933791698527</v>
      </c>
      <c r="I69" s="21">
        <f t="shared" si="44"/>
        <v>159</v>
      </c>
      <c r="J69" s="34">
        <f t="shared" si="45"/>
        <v>2.3001443001442987</v>
      </c>
      <c r="K69" s="32">
        <f t="shared" si="37"/>
        <v>3.5000000000000124</v>
      </c>
      <c r="L69" s="31">
        <f t="shared" si="27"/>
        <v>1.1904761904761862E-2</v>
      </c>
      <c r="M69" s="33">
        <f t="shared" si="13"/>
        <v>0.2857142857142847</v>
      </c>
      <c r="O69" s="37" t="s">
        <v>18</v>
      </c>
      <c r="P69" s="18">
        <v>0.20833333333333301</v>
      </c>
      <c r="Q69" t="s">
        <v>339</v>
      </c>
      <c r="R69" s="2"/>
      <c r="S69" s="27">
        <v>4</v>
      </c>
      <c r="T69" s="21">
        <f t="shared" si="42"/>
        <v>1</v>
      </c>
      <c r="U69" s="21">
        <f t="shared" si="43"/>
        <v>45</v>
      </c>
      <c r="V69" s="21">
        <f t="shared" si="46"/>
        <v>180</v>
      </c>
      <c r="W69" s="34">
        <f t="shared" si="47"/>
        <v>2.2083333333333339</v>
      </c>
      <c r="X69" s="32">
        <f t="shared" si="38"/>
        <v>4.0000000000000142</v>
      </c>
      <c r="Y69" s="31">
        <f t="shared" si="48"/>
        <v>1.041666666666663E-2</v>
      </c>
      <c r="Z69" s="33">
        <f t="shared" si="39"/>
        <v>0.24999999999999911</v>
      </c>
    </row>
    <row r="70" spans="2:26" x14ac:dyDescent="0.25">
      <c r="B70" s="37" t="s">
        <v>18</v>
      </c>
      <c r="C70" s="18">
        <v>0.29166666666666702</v>
      </c>
      <c r="D70" t="s">
        <v>193</v>
      </c>
      <c r="E70" s="2"/>
      <c r="F70" s="39">
        <v>4</v>
      </c>
      <c r="G70" s="21">
        <f t="shared" si="40"/>
        <v>1.1428571428571428</v>
      </c>
      <c r="H70" s="21">
        <f t="shared" si="41"/>
        <v>48.522790934555672</v>
      </c>
      <c r="I70" s="21">
        <f t="shared" si="44"/>
        <v>163</v>
      </c>
      <c r="J70" s="34">
        <f t="shared" si="45"/>
        <v>2.3477633477633462</v>
      </c>
      <c r="K70" s="32">
        <f t="shared" si="37"/>
        <v>3.5000000000000124</v>
      </c>
      <c r="L70" s="31">
        <f t="shared" si="27"/>
        <v>1.1904761904761862E-2</v>
      </c>
      <c r="M70" s="33">
        <f t="shared" si="13"/>
        <v>0.2857142857142847</v>
      </c>
      <c r="O70" s="37" t="s">
        <v>18</v>
      </c>
      <c r="P70" s="18">
        <v>0.25</v>
      </c>
      <c r="Q70" t="s">
        <v>21</v>
      </c>
      <c r="R70" s="2"/>
      <c r="S70" s="27">
        <v>4</v>
      </c>
      <c r="T70" s="21">
        <f t="shared" si="42"/>
        <v>1</v>
      </c>
      <c r="U70" s="21">
        <f t="shared" si="43"/>
        <v>46</v>
      </c>
      <c r="V70" s="21">
        <f t="shared" si="46"/>
        <v>184</v>
      </c>
      <c r="W70" s="34">
        <f t="shared" si="47"/>
        <v>2.2500000000000004</v>
      </c>
      <c r="X70" s="32">
        <f t="shared" si="38"/>
        <v>4.0000000000000142</v>
      </c>
      <c r="Y70" s="31">
        <f t="shared" si="48"/>
        <v>1.041666666666663E-2</v>
      </c>
      <c r="Z70" s="33">
        <f t="shared" si="39"/>
        <v>0.24999999999999911</v>
      </c>
    </row>
    <row r="71" spans="2:26" x14ac:dyDescent="0.25">
      <c r="B71" s="37" t="s">
        <v>18</v>
      </c>
      <c r="C71" s="18">
        <v>0.33333333333333298</v>
      </c>
      <c r="D71" t="s">
        <v>20</v>
      </c>
      <c r="E71" s="2"/>
      <c r="F71" s="39">
        <v>4</v>
      </c>
      <c r="G71" s="21">
        <f t="shared" si="40"/>
        <v>1.1428571428571428</v>
      </c>
      <c r="H71" s="21">
        <f t="shared" si="41"/>
        <v>49.665648077412818</v>
      </c>
      <c r="I71" s="21">
        <f t="shared" si="44"/>
        <v>167</v>
      </c>
      <c r="J71" s="34">
        <f t="shared" si="45"/>
        <v>2.3953823953823936</v>
      </c>
      <c r="K71" s="32">
        <f t="shared" si="37"/>
        <v>3.5000000000000124</v>
      </c>
      <c r="L71" s="31">
        <f t="shared" si="27"/>
        <v>1.1904761904761862E-2</v>
      </c>
      <c r="M71" s="33">
        <f t="shared" si="13"/>
        <v>0.2857142857142847</v>
      </c>
      <c r="O71" s="37" t="s">
        <v>18</v>
      </c>
      <c r="P71" s="18">
        <v>0.29166666666666702</v>
      </c>
      <c r="Q71" t="s">
        <v>340</v>
      </c>
      <c r="R71" s="2"/>
      <c r="S71" s="27">
        <v>4</v>
      </c>
      <c r="T71" s="21">
        <f t="shared" si="42"/>
        <v>1</v>
      </c>
      <c r="U71" s="21">
        <f t="shared" si="43"/>
        <v>47</v>
      </c>
      <c r="V71" s="21">
        <f t="shared" si="46"/>
        <v>188</v>
      </c>
      <c r="W71" s="34">
        <f t="shared" si="47"/>
        <v>2.291666666666667</v>
      </c>
      <c r="X71" s="32">
        <f t="shared" si="38"/>
        <v>4.0000000000000142</v>
      </c>
      <c r="Y71" s="31">
        <f t="shared" si="48"/>
        <v>1.041666666666663E-2</v>
      </c>
      <c r="Z71" s="33">
        <f t="shared" si="39"/>
        <v>0.24999999999999911</v>
      </c>
    </row>
    <row r="72" spans="2:26" x14ac:dyDescent="0.25">
      <c r="B72" s="37" t="s">
        <v>18</v>
      </c>
      <c r="C72" s="18">
        <v>0.375</v>
      </c>
      <c r="D72" t="s">
        <v>311</v>
      </c>
      <c r="E72" s="2"/>
      <c r="F72" s="39">
        <v>3.5</v>
      </c>
      <c r="G72" s="21">
        <f t="shared" si="40"/>
        <v>1</v>
      </c>
      <c r="H72" s="21">
        <f t="shared" si="41"/>
        <v>50.665648077412818</v>
      </c>
      <c r="I72" s="21">
        <f t="shared" si="44"/>
        <v>170.5</v>
      </c>
      <c r="J72" s="34">
        <f t="shared" si="45"/>
        <v>2.4370490620490601</v>
      </c>
      <c r="K72" s="32">
        <f t="shared" si="37"/>
        <v>3.5000000000000124</v>
      </c>
      <c r="L72" s="31">
        <f t="shared" si="27"/>
        <v>1.1904761904761862E-2</v>
      </c>
      <c r="M72" s="33">
        <f t="shared" si="13"/>
        <v>0.2857142857142847</v>
      </c>
      <c r="O72" s="37" t="s">
        <v>18</v>
      </c>
      <c r="P72" s="18">
        <v>0.33333333333333298</v>
      </c>
      <c r="Q72" t="s">
        <v>22</v>
      </c>
      <c r="R72" s="2"/>
      <c r="S72" s="27">
        <v>4</v>
      </c>
      <c r="T72" s="21">
        <f t="shared" si="42"/>
        <v>1</v>
      </c>
      <c r="U72" s="21">
        <f t="shared" si="43"/>
        <v>48</v>
      </c>
      <c r="V72" s="21">
        <f t="shared" si="46"/>
        <v>192</v>
      </c>
      <c r="W72" s="34">
        <f t="shared" si="47"/>
        <v>2.3333333333333335</v>
      </c>
      <c r="X72" s="32">
        <f t="shared" si="38"/>
        <v>4.0000000000000142</v>
      </c>
      <c r="Y72" s="31">
        <f t="shared" si="48"/>
        <v>1.041666666666663E-2</v>
      </c>
      <c r="Z72" s="33">
        <f t="shared" si="39"/>
        <v>0.24999999999999911</v>
      </c>
    </row>
    <row r="73" spans="2:26" x14ac:dyDescent="0.25">
      <c r="B73" s="37" t="s">
        <v>18</v>
      </c>
      <c r="C73" s="18">
        <v>0.41666666666666702</v>
      </c>
      <c r="D73" t="s">
        <v>205</v>
      </c>
      <c r="E73" s="2"/>
      <c r="F73" s="39">
        <v>3.5</v>
      </c>
      <c r="G73" s="21">
        <f t="shared" si="40"/>
        <v>1</v>
      </c>
      <c r="H73" s="21">
        <f t="shared" si="41"/>
        <v>51.665648077412818</v>
      </c>
      <c r="I73" s="21">
        <f t="shared" si="44"/>
        <v>174</v>
      </c>
      <c r="J73" s="34">
        <f t="shared" si="45"/>
        <v>2.4787157287157267</v>
      </c>
      <c r="K73" s="32">
        <f t="shared" si="37"/>
        <v>3.5000000000000124</v>
      </c>
      <c r="L73" s="31">
        <f t="shared" si="27"/>
        <v>1.1904761904761862E-2</v>
      </c>
      <c r="M73" s="33">
        <f t="shared" si="13"/>
        <v>0.2857142857142847</v>
      </c>
      <c r="O73" s="37" t="s">
        <v>18</v>
      </c>
      <c r="P73" s="18">
        <v>0.375</v>
      </c>
      <c r="Q73" t="s">
        <v>314</v>
      </c>
      <c r="R73" s="2"/>
      <c r="S73" s="27">
        <v>4</v>
      </c>
      <c r="T73" s="21">
        <f t="shared" si="42"/>
        <v>1</v>
      </c>
      <c r="U73" s="21">
        <f t="shared" si="43"/>
        <v>49</v>
      </c>
      <c r="V73" s="21">
        <f t="shared" si="46"/>
        <v>196</v>
      </c>
      <c r="W73" s="34">
        <f t="shared" si="47"/>
        <v>2.375</v>
      </c>
      <c r="X73" s="32">
        <f t="shared" si="38"/>
        <v>4.0000000000000142</v>
      </c>
      <c r="Y73" s="31">
        <f t="shared" si="48"/>
        <v>1.041666666666663E-2</v>
      </c>
      <c r="Z73" s="33">
        <f t="shared" si="39"/>
        <v>0.24999999999999911</v>
      </c>
    </row>
    <row r="74" spans="2:26" x14ac:dyDescent="0.25">
      <c r="B74" s="37" t="s">
        <v>18</v>
      </c>
      <c r="C74" s="18">
        <v>0.45833333333333298</v>
      </c>
      <c r="D74" t="s">
        <v>312</v>
      </c>
      <c r="E74" s="2"/>
      <c r="F74" s="39">
        <v>3.5</v>
      </c>
      <c r="G74" s="21">
        <f t="shared" si="40"/>
        <v>1</v>
      </c>
      <c r="H74" s="21">
        <f t="shared" si="41"/>
        <v>52.665648077412818</v>
      </c>
      <c r="I74" s="21">
        <f t="shared" si="44"/>
        <v>177.5</v>
      </c>
      <c r="J74" s="34">
        <f t="shared" si="45"/>
        <v>2.5203823953823932</v>
      </c>
      <c r="K74" s="32">
        <f t="shared" si="37"/>
        <v>3.5000000000000124</v>
      </c>
      <c r="L74" s="31">
        <f t="shared" si="27"/>
        <v>1.1904761904761862E-2</v>
      </c>
      <c r="M74" s="33">
        <f t="shared" si="13"/>
        <v>0.2857142857142847</v>
      </c>
      <c r="O74" s="37" t="s">
        <v>18</v>
      </c>
      <c r="P74" s="18">
        <v>0.41666666666666702</v>
      </c>
      <c r="Q74" t="s">
        <v>315</v>
      </c>
      <c r="R74" s="2"/>
      <c r="S74" s="27">
        <v>4</v>
      </c>
      <c r="T74" s="21">
        <f t="shared" si="42"/>
        <v>1</v>
      </c>
      <c r="U74" s="21">
        <f t="shared" si="43"/>
        <v>50</v>
      </c>
      <c r="V74" s="21">
        <f t="shared" si="46"/>
        <v>200</v>
      </c>
      <c r="W74" s="34">
        <f t="shared" si="47"/>
        <v>2.4166666666666665</v>
      </c>
      <c r="X74" s="32">
        <f t="shared" si="38"/>
        <v>4.0000000000000142</v>
      </c>
      <c r="Y74" s="31">
        <f t="shared" si="48"/>
        <v>1.041666666666663E-2</v>
      </c>
      <c r="Z74" s="33">
        <f t="shared" si="39"/>
        <v>0.24999999999999911</v>
      </c>
    </row>
    <row r="75" spans="2:26" x14ac:dyDescent="0.25">
      <c r="B75" s="37" t="s">
        <v>18</v>
      </c>
      <c r="C75" s="18">
        <v>0.5</v>
      </c>
      <c r="D75" t="s">
        <v>21</v>
      </c>
      <c r="E75" s="2"/>
      <c r="F75" s="39">
        <v>3.5</v>
      </c>
      <c r="G75" s="21">
        <f t="shared" si="40"/>
        <v>1</v>
      </c>
      <c r="H75" s="21">
        <f t="shared" si="41"/>
        <v>53.665648077412818</v>
      </c>
      <c r="I75" s="21">
        <f t="shared" si="44"/>
        <v>181</v>
      </c>
      <c r="J75" s="34">
        <f t="shared" si="45"/>
        <v>2.5620490620490597</v>
      </c>
      <c r="K75" s="32">
        <f t="shared" si="37"/>
        <v>3.5000000000000124</v>
      </c>
      <c r="L75" s="31">
        <f t="shared" si="27"/>
        <v>1.1904761904761862E-2</v>
      </c>
      <c r="M75" s="33">
        <f t="shared" si="13"/>
        <v>0.2857142857142847</v>
      </c>
      <c r="O75" s="37" t="s">
        <v>18</v>
      </c>
      <c r="P75" s="18">
        <v>0.4375</v>
      </c>
      <c r="Q75" t="s">
        <v>10</v>
      </c>
      <c r="R75" s="2"/>
      <c r="S75" s="27">
        <v>4</v>
      </c>
      <c r="T75" s="21">
        <f t="shared" si="42"/>
        <v>1</v>
      </c>
      <c r="U75" s="21">
        <f t="shared" si="43"/>
        <v>51</v>
      </c>
      <c r="V75" s="21">
        <f t="shared" si="46"/>
        <v>204</v>
      </c>
      <c r="W75" s="34">
        <f t="shared" si="47"/>
        <v>2.458333333333333</v>
      </c>
      <c r="X75" s="32">
        <f t="shared" si="38"/>
        <v>4.0000000000000142</v>
      </c>
      <c r="Y75" s="31">
        <f t="shared" si="48"/>
        <v>1.041666666666663E-2</v>
      </c>
      <c r="Z75" s="33">
        <f t="shared" si="39"/>
        <v>0.24999999999999911</v>
      </c>
    </row>
    <row r="76" spans="2:26" x14ac:dyDescent="0.25">
      <c r="B76" s="37" t="s">
        <v>18</v>
      </c>
      <c r="C76" s="18">
        <v>0.55208333333333337</v>
      </c>
      <c r="D76" t="s">
        <v>313</v>
      </c>
      <c r="E76" s="2"/>
      <c r="F76" s="39">
        <v>4</v>
      </c>
      <c r="G76" s="21">
        <f t="shared" si="40"/>
        <v>1.1428571428571428</v>
      </c>
      <c r="H76" s="21">
        <f t="shared" si="41"/>
        <v>54.808505220269964</v>
      </c>
      <c r="I76" s="21">
        <f t="shared" si="44"/>
        <v>185</v>
      </c>
      <c r="J76" s="34">
        <f t="shared" si="45"/>
        <v>2.6096681096681071</v>
      </c>
      <c r="K76" s="32">
        <f t="shared" si="37"/>
        <v>3.5000000000000124</v>
      </c>
      <c r="L76" s="31">
        <f t="shared" si="27"/>
        <v>1.1904761904761862E-2</v>
      </c>
      <c r="M76" s="33">
        <f t="shared" si="13"/>
        <v>0.2857142857142847</v>
      </c>
      <c r="O76" s="37" t="s">
        <v>18</v>
      </c>
      <c r="P76" s="18"/>
      <c r="R76" s="2"/>
      <c r="S76" s="27"/>
      <c r="T76" s="21"/>
      <c r="U76" s="21"/>
      <c r="V76" s="21"/>
      <c r="W76" s="34">
        <f t="shared" si="47"/>
        <v>2.458333333333333</v>
      </c>
      <c r="X76" s="32" t="e">
        <f t="shared" si="38"/>
        <v>#DIV/0!</v>
      </c>
      <c r="Y76" s="31" t="e">
        <f t="shared" si="48"/>
        <v>#DIV/0!</v>
      </c>
      <c r="Z76" s="33" t="e">
        <f t="shared" si="39"/>
        <v>#DIV/0!</v>
      </c>
    </row>
    <row r="77" spans="2:26" x14ac:dyDescent="0.25">
      <c r="B77" s="37" t="s">
        <v>18</v>
      </c>
      <c r="C77" s="18">
        <v>0.59375</v>
      </c>
      <c r="D77" t="s">
        <v>22</v>
      </c>
      <c r="E77" s="2"/>
      <c r="F77" s="39">
        <v>3.5</v>
      </c>
      <c r="G77" s="21">
        <f t="shared" si="40"/>
        <v>1</v>
      </c>
      <c r="H77" s="21">
        <f t="shared" si="41"/>
        <v>55.808505220269964</v>
      </c>
      <c r="I77" s="21">
        <f t="shared" si="44"/>
        <v>188.5</v>
      </c>
      <c r="J77" s="34">
        <f t="shared" si="45"/>
        <v>2.6513347763347737</v>
      </c>
      <c r="K77" s="32">
        <f t="shared" si="37"/>
        <v>3.5000000000000124</v>
      </c>
      <c r="L77" s="31">
        <f t="shared" si="27"/>
        <v>1.1904761904761862E-2</v>
      </c>
      <c r="M77" s="33">
        <f t="shared" si="13"/>
        <v>0.2857142857142847</v>
      </c>
      <c r="O77" s="37" t="s">
        <v>18</v>
      </c>
      <c r="P77" s="18"/>
      <c r="R77" s="2"/>
      <c r="S77" s="39"/>
      <c r="T77" s="21"/>
      <c r="U77" s="21"/>
      <c r="V77" s="21"/>
      <c r="W77" s="34">
        <f t="shared" si="47"/>
        <v>2.458333333333333</v>
      </c>
      <c r="X77" s="32" t="e">
        <f t="shared" si="38"/>
        <v>#DIV/0!</v>
      </c>
      <c r="Y77" s="31" t="e">
        <f t="shared" si="48"/>
        <v>#DIV/0!</v>
      </c>
      <c r="Z77" s="33" t="e">
        <f t="shared" si="39"/>
        <v>#DIV/0!</v>
      </c>
    </row>
    <row r="78" spans="2:26" x14ac:dyDescent="0.25">
      <c r="B78" s="37" t="s">
        <v>18</v>
      </c>
      <c r="C78" s="18">
        <v>0.63541666666666663</v>
      </c>
      <c r="D78" t="s">
        <v>314</v>
      </c>
      <c r="F78" s="39">
        <v>3.5</v>
      </c>
      <c r="G78" s="21">
        <f t="shared" si="40"/>
        <v>1</v>
      </c>
      <c r="H78" s="21">
        <f t="shared" si="41"/>
        <v>56.808505220269964</v>
      </c>
      <c r="I78" s="21">
        <f t="shared" si="44"/>
        <v>192</v>
      </c>
      <c r="J78" s="34">
        <f t="shared" si="45"/>
        <v>2.6930014430014402</v>
      </c>
      <c r="K78" s="32">
        <f t="shared" si="37"/>
        <v>3.5000000000000124</v>
      </c>
      <c r="L78" s="31">
        <f t="shared" si="27"/>
        <v>1.1904761904761862E-2</v>
      </c>
      <c r="M78" s="33">
        <f t="shared" si="13"/>
        <v>0.2857142857142847</v>
      </c>
      <c r="O78" s="37" t="s">
        <v>18</v>
      </c>
      <c r="P78" s="18"/>
      <c r="S78" s="39"/>
      <c r="T78" s="21"/>
      <c r="U78" s="21"/>
      <c r="V78" s="21"/>
      <c r="W78" s="34">
        <f t="shared" si="47"/>
        <v>2.458333333333333</v>
      </c>
      <c r="X78" s="32" t="e">
        <f t="shared" si="38"/>
        <v>#DIV/0!</v>
      </c>
      <c r="Y78" s="31" t="e">
        <f t="shared" si="48"/>
        <v>#DIV/0!</v>
      </c>
      <c r="Z78" s="33" t="e">
        <f t="shared" si="39"/>
        <v>#DIV/0!</v>
      </c>
    </row>
    <row r="79" spans="2:26" x14ac:dyDescent="0.25">
      <c r="B79" s="37" t="s">
        <v>18</v>
      </c>
      <c r="C79" s="18">
        <v>0.6875</v>
      </c>
      <c r="D79" t="s">
        <v>315</v>
      </c>
      <c r="F79" s="39">
        <v>4</v>
      </c>
      <c r="G79" s="21">
        <f t="shared" si="40"/>
        <v>1.1428571428571428</v>
      </c>
      <c r="H79" s="21">
        <f t="shared" si="41"/>
        <v>57.95136236312711</v>
      </c>
      <c r="I79" s="21">
        <f t="shared" si="44"/>
        <v>196</v>
      </c>
      <c r="J79" s="34">
        <f t="shared" si="45"/>
        <v>2.7406204906204876</v>
      </c>
      <c r="K79" s="32">
        <f t="shared" si="37"/>
        <v>3.5000000000000124</v>
      </c>
      <c r="L79" s="31">
        <f t="shared" si="27"/>
        <v>1.1904761904761862E-2</v>
      </c>
      <c r="M79" s="33">
        <f t="shared" si="13"/>
        <v>0.2857142857142847</v>
      </c>
      <c r="O79" s="37" t="s">
        <v>18</v>
      </c>
      <c r="P79" s="18"/>
      <c r="S79" s="39"/>
      <c r="T79" s="21"/>
      <c r="U79" s="21"/>
      <c r="V79" s="21"/>
      <c r="W79" s="34">
        <f t="shared" si="47"/>
        <v>2.458333333333333</v>
      </c>
      <c r="X79" s="32" t="e">
        <f t="shared" si="38"/>
        <v>#DIV/0!</v>
      </c>
      <c r="Y79" s="31" t="e">
        <f t="shared" si="48"/>
        <v>#DIV/0!</v>
      </c>
      <c r="Z79" s="33" t="e">
        <f t="shared" si="39"/>
        <v>#DIV/0!</v>
      </c>
    </row>
    <row r="80" spans="2:26" x14ac:dyDescent="0.25">
      <c r="B80" s="37" t="s">
        <v>18</v>
      </c>
      <c r="C80" s="18">
        <v>0.72916666666666663</v>
      </c>
      <c r="D80" t="s">
        <v>10</v>
      </c>
      <c r="F80" s="39">
        <v>4</v>
      </c>
      <c r="G80" s="21">
        <f t="shared" si="40"/>
        <v>1.1428571428571428</v>
      </c>
      <c r="H80" s="21">
        <f t="shared" si="41"/>
        <v>59.094219505984256</v>
      </c>
      <c r="I80" s="21">
        <f t="shared" si="44"/>
        <v>200</v>
      </c>
      <c r="J80" s="34">
        <f t="shared" si="45"/>
        <v>2.7882395382395351</v>
      </c>
      <c r="K80" s="32">
        <f t="shared" si="37"/>
        <v>3.5000000000000124</v>
      </c>
      <c r="L80" s="31">
        <f t="shared" si="27"/>
        <v>1.1904761904761862E-2</v>
      </c>
      <c r="M80" s="33">
        <f t="shared" si="13"/>
        <v>0.2857142857142847</v>
      </c>
      <c r="O80" s="37" t="s">
        <v>18</v>
      </c>
      <c r="P80" s="18"/>
      <c r="S80" s="39"/>
      <c r="T80" s="21"/>
      <c r="U80" s="21"/>
      <c r="V80" s="21"/>
      <c r="W80" s="34">
        <f t="shared" si="47"/>
        <v>2.458333333333333</v>
      </c>
      <c r="X80" s="32" t="e">
        <f t="shared" si="38"/>
        <v>#DIV/0!</v>
      </c>
      <c r="Y80" s="31" t="e">
        <f t="shared" si="48"/>
        <v>#DIV/0!</v>
      </c>
      <c r="Z80" s="33" t="e">
        <f t="shared" si="39"/>
        <v>#DIV/0!</v>
      </c>
    </row>
    <row r="81" spans="3:24" x14ac:dyDescent="0.25">
      <c r="C81" s="1" t="s">
        <v>23</v>
      </c>
      <c r="F81" s="40">
        <f>SUM(F65:F80)</f>
        <v>59</v>
      </c>
      <c r="K81" s="32">
        <f>AVERAGE(K57:K80)</f>
        <v>3.4478260869565314</v>
      </c>
      <c r="P81" s="1" t="s">
        <v>23</v>
      </c>
      <c r="S81" s="42">
        <f>SUM(S65:S80)</f>
        <v>44</v>
      </c>
      <c r="X81" s="32" t="e">
        <f>AVERAGE(X57:X80)</f>
        <v>#DIV/0!</v>
      </c>
    </row>
    <row r="82" spans="3:24" x14ac:dyDescent="0.25">
      <c r="F82" s="43">
        <f>F35+F62+F81</f>
        <v>200</v>
      </c>
      <c r="S82" s="43">
        <f>S35+S62+S81</f>
        <v>204</v>
      </c>
    </row>
  </sheetData>
  <mergeCells count="10">
    <mergeCell ref="B1:J1"/>
    <mergeCell ref="B16:J16"/>
    <mergeCell ref="B36:J36"/>
    <mergeCell ref="B63:J63"/>
    <mergeCell ref="O1:W1"/>
    <mergeCell ref="O16:W16"/>
    <mergeCell ref="O36:W36"/>
    <mergeCell ref="O63:W63"/>
    <mergeCell ref="B15:K15"/>
    <mergeCell ref="O15:X15"/>
  </mergeCells>
  <phoneticPr fontId="6" type="noConversion"/>
  <pageMargins left="3.937007874015748E-2" right="3.937007874015748E-2" top="0.15748031496062992" bottom="0.15748031496062992" header="0.11811023622047245" footer="0.19685039370078741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Bruggen</vt:lpstr>
      <vt:lpstr>Live 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Douwe</dc:creator>
  <cp:lastModifiedBy>Douwe de Vries</cp:lastModifiedBy>
  <cp:lastPrinted>2022-06-01T17:40:44Z</cp:lastPrinted>
  <dcterms:created xsi:type="dcterms:W3CDTF">2020-10-24T18:03:10Z</dcterms:created>
  <dcterms:modified xsi:type="dcterms:W3CDTF">2022-06-27T18:57:31Z</dcterms:modified>
</cp:coreProperties>
</file>